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0" windowWidth="11550" windowHeight="5625" activeTab="0"/>
  </bookViews>
  <sheets>
    <sheet name="Text" sheetId="1" r:id="rId1"/>
    <sheet name="Table 1" sheetId="2" r:id="rId2"/>
    <sheet name="Table 2" sheetId="3" r:id="rId3"/>
  </sheets>
  <definedNames/>
  <calcPr fullCalcOnLoad="1"/>
</workbook>
</file>

<file path=xl/sharedStrings.xml><?xml version="1.0" encoding="utf-8"?>
<sst xmlns="http://schemas.openxmlformats.org/spreadsheetml/2006/main" count="253" uniqueCount="144">
  <si>
    <t>TABLE 1</t>
  </si>
  <si>
    <t>million cubic meters</t>
  </si>
  <si>
    <t>kilograms</t>
  </si>
  <si>
    <t>thousand metric tons</t>
  </si>
  <si>
    <t>do.</t>
  </si>
  <si>
    <t>thousand 42-gallon barrels</t>
  </si>
  <si>
    <t>Refinery products</t>
  </si>
  <si>
    <t>metric tons</t>
  </si>
  <si>
    <t>TABLE 2</t>
  </si>
  <si>
    <t>(Metric tons unless otherwise specified)</t>
  </si>
  <si>
    <t xml:space="preserve">Commodity </t>
  </si>
  <si>
    <t>Major operating companies and</t>
  </si>
  <si>
    <t xml:space="preserve">and major equity owners </t>
  </si>
  <si>
    <t>Location of main facilities</t>
  </si>
  <si>
    <t>Manganese</t>
  </si>
  <si>
    <t>Cement</t>
  </si>
  <si>
    <t>Clinker plant at N'Toum, 40 kilometers</t>
  </si>
  <si>
    <t>Open pit mine at Moanda</t>
  </si>
  <si>
    <t>Clinker</t>
  </si>
  <si>
    <t>thousand</t>
  </si>
  <si>
    <t>42-gallon barrels</t>
  </si>
  <si>
    <t xml:space="preserve">Cement-grinding plant at Franceville, </t>
  </si>
  <si>
    <t>Gold</t>
  </si>
  <si>
    <t>Eteke region</t>
  </si>
  <si>
    <t>Port Gentil</t>
  </si>
  <si>
    <t>Tchatamba Marin oilfield</t>
  </si>
  <si>
    <t>Tchatamba South oilfield</t>
  </si>
  <si>
    <t>Tchatamba West oilfield</t>
  </si>
  <si>
    <t>Do.</t>
  </si>
  <si>
    <t xml:space="preserve">Obangue oilfield </t>
  </si>
  <si>
    <t xml:space="preserve">Remboue oilfield </t>
  </si>
  <si>
    <t xml:space="preserve">Tsiengui oilfield </t>
  </si>
  <si>
    <t>Petroleum:</t>
  </si>
  <si>
    <t>Crude</t>
  </si>
  <si>
    <t>southeastern Gabon</t>
  </si>
  <si>
    <t>east of Libreville</t>
  </si>
  <si>
    <t>Etame oilfield</t>
  </si>
  <si>
    <t xml:space="preserve">Avouma oilfield </t>
  </si>
  <si>
    <t>Artisanal miners</t>
  </si>
  <si>
    <t>Cement and clinker:</t>
  </si>
  <si>
    <t>Sintering plant</t>
  </si>
  <si>
    <t xml:space="preserve">Cement-grinding plant at Owendo, </t>
  </si>
  <si>
    <t>4,000,000 ore,</t>
  </si>
  <si>
    <t xml:space="preserve">Société Gabonnaise de Raffinage (Total Gabon </t>
  </si>
  <si>
    <t>South Tchibala</t>
  </si>
  <si>
    <t>Anguille</t>
  </si>
  <si>
    <t>Atora</t>
  </si>
  <si>
    <t>Avocette</t>
  </si>
  <si>
    <t>Baudroie Nord</t>
  </si>
  <si>
    <t>Gonelle</t>
  </si>
  <si>
    <t>Rabi Kounga</t>
  </si>
  <si>
    <t>Torpille</t>
  </si>
  <si>
    <t>Total Gabon S.A., 100%</t>
  </si>
  <si>
    <t>Total Gabon S.A., 57.5%</t>
  </si>
  <si>
    <t>Total Gabon S.A., 50%</t>
  </si>
  <si>
    <t>240,000.</t>
  </si>
  <si>
    <t>170,000.</t>
  </si>
  <si>
    <t>300,000.</t>
  </si>
  <si>
    <t>300 to 700.</t>
  </si>
  <si>
    <t>600,000.</t>
  </si>
  <si>
    <t>2,400.</t>
  </si>
  <si>
    <t>6,570.</t>
  </si>
  <si>
    <t>1,800.</t>
  </si>
  <si>
    <t>NA.</t>
  </si>
  <si>
    <t xml:space="preserve">Compagnie Minierè de l'Ogooué S.A. (Comilog) </t>
  </si>
  <si>
    <t xml:space="preserve"> Société des Ciments du Gabon (Cimgabon)</t>
  </si>
  <si>
    <t>Toucan</t>
  </si>
  <si>
    <t>Bowleven plc, 100%</t>
  </si>
  <si>
    <t>Mutamba Iroru</t>
  </si>
  <si>
    <t>Orange-Nassau Energie B.V. (18.75%)</t>
  </si>
  <si>
    <t>Corp., 2.34%; Tullow Oil plc, 7.5%</t>
  </si>
  <si>
    <t xml:space="preserve">China Petrochemical Corp. (Sinopec) through </t>
  </si>
  <si>
    <t>Onal</t>
  </si>
  <si>
    <t>Omko</t>
  </si>
  <si>
    <t xml:space="preserve">Banio </t>
  </si>
  <si>
    <t>Tullow Oil plc, 7.5%</t>
  </si>
  <si>
    <t xml:space="preserve">Ebouri oilfield </t>
  </si>
  <si>
    <t xml:space="preserve">China Petrochemical Corp. (Sinopec) through Addax </t>
  </si>
  <si>
    <t>EOV Block</t>
  </si>
  <si>
    <t>25.4%; other, 7.35%)</t>
  </si>
  <si>
    <t>Royal Dutch Shell plc, 94.3%</t>
  </si>
  <si>
    <t xml:space="preserve">Maurel &amp; Prom S.A., 85%; AIC-Petrofi Ltd., 7.5%; </t>
  </si>
  <si>
    <t>Maurel &amp; Prom S.A., 100%</t>
  </si>
  <si>
    <t>Etame marine block, offshore:</t>
  </si>
  <si>
    <t xml:space="preserve"> operator, 28.07%; Sasol Petroleum International, </t>
  </si>
  <si>
    <t xml:space="preserve">27.75%; Sojitz Corp., 2.98%; PetroEnergy Resources </t>
  </si>
  <si>
    <t>Perenco Group, 56.25%; Tullow Oil plc, 25%;</t>
  </si>
  <si>
    <t>Addax Petroleum Corp., 92%</t>
  </si>
  <si>
    <t>China Petrochemical Corp. (Sinopec) through</t>
  </si>
  <si>
    <t>Petroleum Corp., 31.36%; Vaalco Energy Inc.,</t>
  </si>
  <si>
    <t>south of Libreville</t>
  </si>
  <si>
    <t>gross weight.</t>
  </si>
  <si>
    <t>S.A., 58%; Government, 25%; other, 17%</t>
  </si>
  <si>
    <t>Do., do. Ditto.  NA Not available.</t>
  </si>
  <si>
    <t xml:space="preserve">(Eramet International S.A., 67.25%; Government, </t>
  </si>
  <si>
    <t xml:space="preserve">Addax Petroleum Corp., 92.5%, and Tullow Oil plc, </t>
  </si>
  <si>
    <t>Total Gabon S.A., 47.5%, and Royal Dutch Shell plc,</t>
  </si>
  <si>
    <t>Total Gabon S.A., 40%, and Royal Dutch Shell plc,</t>
  </si>
  <si>
    <t>Total Gabon S.A., 50%, and Vaalco Energy Inc., 50%</t>
  </si>
  <si>
    <t xml:space="preserve">Metallurgical-grade ore, gross weight </t>
  </si>
  <si>
    <t xml:space="preserve">Compagnie Industrielle et Commerciale des Mines </t>
  </si>
  <si>
    <t>Moyen-Ogooue Province</t>
  </si>
  <si>
    <t>500,000 ore.</t>
  </si>
  <si>
    <t>de Huazhou (CICMHZ) [Citic Dameng Holdings</t>
  </si>
  <si>
    <t>Ltd. (DAMENG)]</t>
  </si>
  <si>
    <t>r</t>
  </si>
  <si>
    <t>--</t>
  </si>
  <si>
    <t>1,400.</t>
  </si>
  <si>
    <t>to make reliable estimates of output.</t>
  </si>
  <si>
    <t>International ANS, 70.46%)</t>
  </si>
  <si>
    <t>Remboue II</t>
  </si>
  <si>
    <t xml:space="preserve">Bakoudou Mine, 600 kilometers </t>
  </si>
  <si>
    <t>southeast of Libreville</t>
  </si>
  <si>
    <t>7,700.</t>
  </si>
  <si>
    <t>Mn content of ore</t>
  </si>
  <si>
    <t xml:space="preserve">(HeidelbergCement AG through Scancem </t>
  </si>
  <si>
    <t>Gabon Oil Co., 80%; Government 20%</t>
  </si>
  <si>
    <r>
      <t>GABON: PRODUCTION OF MINERAL COMMODITIES</t>
    </r>
    <r>
      <rPr>
        <vertAlign val="superscript"/>
        <sz val="8"/>
        <color indexed="8"/>
        <rFont val="Times New Roman"/>
        <family val="1"/>
      </rPr>
      <t>1</t>
    </r>
  </si>
  <si>
    <r>
      <t>Commodity</t>
    </r>
    <r>
      <rPr>
        <vertAlign val="superscript"/>
        <sz val="8"/>
        <color indexed="8"/>
        <rFont val="Times New Roman"/>
        <family val="1"/>
      </rPr>
      <t>2</t>
    </r>
  </si>
  <si>
    <r>
      <t>Cement, hydraulic</t>
    </r>
    <r>
      <rPr>
        <vertAlign val="superscript"/>
        <sz val="8"/>
        <color indexed="8"/>
        <rFont val="Times New Roman"/>
        <family val="1"/>
      </rPr>
      <t>e, 3</t>
    </r>
  </si>
  <si>
    <r>
      <t>Clinker</t>
    </r>
    <r>
      <rPr>
        <vertAlign val="superscript"/>
        <sz val="8"/>
        <color indexed="8"/>
        <rFont val="Times New Roman"/>
        <family val="1"/>
      </rPr>
      <t>e</t>
    </r>
  </si>
  <si>
    <r>
      <t>Manganese:</t>
    </r>
    <r>
      <rPr>
        <vertAlign val="superscript"/>
        <sz val="8"/>
        <color indexed="8"/>
        <rFont val="Times New Roman"/>
        <family val="1"/>
      </rPr>
      <t>5</t>
    </r>
  </si>
  <si>
    <r>
      <t>Natural gas, gross</t>
    </r>
    <r>
      <rPr>
        <vertAlign val="superscript"/>
        <sz val="8"/>
        <color indexed="8"/>
        <rFont val="Times New Roman"/>
        <family val="1"/>
      </rPr>
      <t>e</t>
    </r>
  </si>
  <si>
    <r>
      <t>Crude</t>
    </r>
    <r>
      <rPr>
        <vertAlign val="superscript"/>
        <sz val="8"/>
        <color indexed="8"/>
        <rFont val="Times New Roman"/>
        <family val="1"/>
      </rPr>
      <t xml:space="preserve">6 </t>
    </r>
  </si>
  <si>
    <r>
      <t>Refinery products</t>
    </r>
    <r>
      <rPr>
        <vertAlign val="superscript"/>
        <sz val="8"/>
        <color indexed="8"/>
        <rFont val="Times New Roman"/>
        <family val="1"/>
      </rPr>
      <t>6</t>
    </r>
  </si>
  <si>
    <r>
      <t>1</t>
    </r>
    <r>
      <rPr>
        <sz val="8"/>
        <color indexed="8"/>
        <rFont val="Times New Roman"/>
        <family val="1"/>
      </rPr>
      <t>Table includes data available through November 15, 2013.</t>
    </r>
  </si>
  <si>
    <r>
      <rPr>
        <vertAlign val="superscript"/>
        <sz val="8"/>
        <color indexed="8"/>
        <rFont val="Times New Roman"/>
        <family val="1"/>
      </rPr>
      <t>2</t>
    </r>
    <r>
      <rPr>
        <sz val="8"/>
        <color indexed="8"/>
        <rFont val="Times New Roman"/>
        <family val="1"/>
      </rPr>
      <t xml:space="preserve">In addition to the commodities listed, artisanal diamond, artisanal gold, clay, crushed stone, and sand may also be produced, but information is inadequate </t>
    </r>
  </si>
  <si>
    <r>
      <t>3</t>
    </r>
    <r>
      <rPr>
        <sz val="8"/>
        <color indexed="8"/>
        <rFont val="Times New Roman"/>
        <family val="1"/>
      </rPr>
      <t>Includes cement produced from imported clinker.</t>
    </r>
  </si>
  <si>
    <r>
      <rPr>
        <vertAlign val="superscript"/>
        <sz val="8"/>
        <color indexed="8"/>
        <rFont val="Times New Roman"/>
        <family val="1"/>
      </rPr>
      <t>4</t>
    </r>
    <r>
      <rPr>
        <sz val="8"/>
        <color indexed="8"/>
        <rFont val="Times New Roman"/>
        <family val="1"/>
      </rPr>
      <t xml:space="preserve">Represents production from the Bakoudou Mine only. </t>
    </r>
  </si>
  <si>
    <r>
      <t>5</t>
    </r>
    <r>
      <rPr>
        <sz val="8"/>
        <color indexed="8"/>
        <rFont val="Times New Roman"/>
        <family val="1"/>
      </rPr>
      <t>As reported by the International Manganese Institute.</t>
    </r>
  </si>
  <si>
    <r>
      <t>6</t>
    </r>
    <r>
      <rPr>
        <sz val="8"/>
        <color indexed="8"/>
        <rFont val="Times New Roman"/>
        <family val="1"/>
      </rPr>
      <t>As reported by the Organization of the Petroleum Exporting Countries.</t>
    </r>
  </si>
  <si>
    <t>GABON: STRUCTURE OF THE MINERAL INDUSTRY IN 2012</t>
  </si>
  <si>
    <t>Managem Group, 75%, and Government 25%</t>
  </si>
  <si>
    <t>Annual</t>
  </si>
  <si>
    <t>capacity</t>
  </si>
  <si>
    <t xml:space="preserve">Bembele Mine, town of Ndjole in </t>
  </si>
  <si>
    <r>
      <t>e</t>
    </r>
    <r>
      <rPr>
        <sz val="8"/>
        <color indexed="8"/>
        <rFont val="Times New Roman"/>
        <family val="1"/>
      </rPr>
      <t xml:space="preserve">Estimated; estimated data are rounded to no more than three significant digits.  </t>
    </r>
    <r>
      <rPr>
        <vertAlign val="superscript"/>
        <sz val="8"/>
        <color indexed="8"/>
        <rFont val="Times New Roman"/>
        <family val="1"/>
      </rPr>
      <t>r</t>
    </r>
    <r>
      <rPr>
        <sz val="8"/>
        <color indexed="8"/>
        <rFont val="Times New Roman"/>
        <family val="1"/>
      </rPr>
      <t>Revised.  do. Ditto.  -- Zero.</t>
    </r>
  </si>
  <si>
    <t>This icon is linked to an embedded text document. Double-click on the icon to view the text document.</t>
  </si>
  <si>
    <t>The Mineral Industry of Gabon in 2012</t>
  </si>
  <si>
    <t>This workbook includes an embedded Word document and two tables (see tabs below).</t>
  </si>
  <si>
    <t>This report is included in the USGS Minerals Yearbook 2012, volume III, Area Reports—International.</t>
  </si>
  <si>
    <t>Advance release:</t>
  </si>
  <si>
    <t>Final release:</t>
  </si>
  <si>
    <t>May 21, 2015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</si>
</sst>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0.000%"/>
    <numFmt numFmtId="168" formatCode="[$-409]mmmm\ d\,\ yyyy;@"/>
  </numFmts>
  <fonts count="48">
    <font>
      <sz val="8"/>
      <name val="Times New Roman"/>
      <family val="0"/>
    </font>
    <font>
      <u val="single"/>
      <sz val="10"/>
      <color indexed="12"/>
      <name val="Arial"/>
      <family val="2"/>
    </font>
    <font>
      <u val="single"/>
      <sz val="8"/>
      <color indexed="36"/>
      <name val="Times New Roman"/>
      <family val="1"/>
    </font>
    <font>
      <sz val="8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imes"/>
      <family val="1"/>
    </font>
    <font>
      <b/>
      <sz val="10"/>
      <color indexed="8"/>
      <name val="Times New Roman"/>
      <family val="1"/>
    </font>
    <font>
      <sz val="9"/>
      <name val="Times New Rom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imes New Roman"/>
      <family val="1"/>
    </font>
    <font>
      <vertAlign val="superscript"/>
      <sz val="8"/>
      <color theme="1"/>
      <name val="Times New Roman"/>
      <family val="1"/>
    </font>
    <font>
      <sz val="8"/>
      <color theme="1"/>
      <name val="Times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 applyBorder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3" fontId="44" fillId="0" borderId="0" xfId="0" applyNumberFormat="1" applyFont="1" applyBorder="1" applyAlignment="1">
      <alignment horizontal="right" vertical="center"/>
    </xf>
    <xf numFmtId="0" fontId="44" fillId="0" borderId="0" xfId="0" applyFont="1" applyAlignment="1">
      <alignment/>
    </xf>
    <xf numFmtId="0" fontId="44" fillId="0" borderId="10" xfId="0" applyFont="1" applyBorder="1" applyAlignment="1">
      <alignment vertical="center"/>
    </xf>
    <xf numFmtId="0" fontId="44" fillId="0" borderId="10" xfId="0" applyFont="1" applyBorder="1" applyAlignment="1">
      <alignment horizontal="right" vertical="center"/>
    </xf>
    <xf numFmtId="0" fontId="44" fillId="0" borderId="0" xfId="0" applyFont="1" applyBorder="1" applyAlignment="1">
      <alignment vertical="center"/>
    </xf>
    <xf numFmtId="0" fontId="45" fillId="0" borderId="0" xfId="0" applyFont="1" applyBorder="1" applyAlignment="1">
      <alignment horizontal="left" vertical="center"/>
    </xf>
    <xf numFmtId="0" fontId="46" fillId="0" borderId="0" xfId="0" applyFont="1" applyAlignment="1">
      <alignment/>
    </xf>
    <xf numFmtId="37" fontId="44" fillId="0" borderId="11" xfId="57" applyNumberFormat="1" applyFont="1" applyFill="1" applyBorder="1" applyAlignment="1" applyProtection="1">
      <alignment horizontal="center" vertical="center"/>
      <protection/>
    </xf>
    <xf numFmtId="0" fontId="44" fillId="0" borderId="0" xfId="57" applyFont="1" applyFill="1" applyBorder="1" applyAlignment="1" applyProtection="1">
      <alignment vertical="center"/>
      <protection/>
    </xf>
    <xf numFmtId="0" fontId="44" fillId="0" borderId="0" xfId="57" applyFont="1" applyFill="1" applyBorder="1" applyAlignment="1" applyProtection="1">
      <alignment horizontal="right" vertical="center"/>
      <protection/>
    </xf>
    <xf numFmtId="0" fontId="44" fillId="0" borderId="0" xfId="57" applyFont="1" applyFill="1" applyBorder="1" applyAlignment="1" applyProtection="1">
      <alignment horizontal="center" vertical="center"/>
      <protection/>
    </xf>
    <xf numFmtId="49" fontId="44" fillId="0" borderId="0" xfId="57" applyNumberFormat="1" applyFont="1" applyFill="1" applyBorder="1" applyAlignment="1" applyProtection="1">
      <alignment horizontal="left" vertical="center"/>
      <protection/>
    </xf>
    <xf numFmtId="0" fontId="44" fillId="0" borderId="0" xfId="57" applyFont="1" applyFill="1" applyBorder="1" applyAlignment="1" applyProtection="1">
      <alignment horizontal="left" vertical="center" indent="1"/>
      <protection/>
    </xf>
    <xf numFmtId="0" fontId="44" fillId="0" borderId="11" xfId="57" applyFont="1" applyFill="1" applyBorder="1" applyAlignment="1" applyProtection="1">
      <alignment horizontal="left" vertical="center" indent="1"/>
      <protection/>
    </xf>
    <xf numFmtId="0" fontId="44" fillId="0" borderId="11" xfId="57" applyFont="1" applyFill="1" applyBorder="1" applyAlignment="1" applyProtection="1">
      <alignment vertical="center"/>
      <protection/>
    </xf>
    <xf numFmtId="0" fontId="44" fillId="0" borderId="11" xfId="57" applyFont="1" applyFill="1" applyBorder="1" applyAlignment="1" applyProtection="1">
      <alignment horizontal="right" vertical="center"/>
      <protection/>
    </xf>
    <xf numFmtId="49" fontId="44" fillId="0" borderId="11" xfId="57" applyNumberFormat="1" applyFont="1" applyFill="1" applyBorder="1" applyAlignment="1" applyProtection="1">
      <alignment horizontal="left" vertical="center"/>
      <protection/>
    </xf>
    <xf numFmtId="0" fontId="44" fillId="0" borderId="12" xfId="57" applyFont="1" applyFill="1" applyBorder="1" applyAlignment="1" applyProtection="1">
      <alignment vertical="center"/>
      <protection/>
    </xf>
    <xf numFmtId="0" fontId="44" fillId="0" borderId="12" xfId="57" applyFont="1" applyFill="1" applyBorder="1" applyAlignment="1" applyProtection="1">
      <alignment horizontal="right" vertical="center"/>
      <protection/>
    </xf>
    <xf numFmtId="49" fontId="44" fillId="0" borderId="12" xfId="57" applyNumberFormat="1" applyFont="1" applyFill="1" applyBorder="1" applyAlignment="1" applyProtection="1">
      <alignment horizontal="left" vertical="center"/>
      <protection/>
    </xf>
    <xf numFmtId="0" fontId="44" fillId="0" borderId="11" xfId="0" applyFont="1" applyFill="1" applyBorder="1" applyAlignment="1">
      <alignment horizontal="right"/>
    </xf>
    <xf numFmtId="0" fontId="44" fillId="0" borderId="11" xfId="0" applyFont="1" applyBorder="1" applyAlignment="1">
      <alignment horizontal="right"/>
    </xf>
    <xf numFmtId="0" fontId="44" fillId="0" borderId="11" xfId="0" applyFont="1" applyBorder="1" applyAlignment="1">
      <alignment/>
    </xf>
    <xf numFmtId="49" fontId="44" fillId="0" borderId="11" xfId="0" applyNumberFormat="1" applyFont="1" applyBorder="1" applyAlignment="1">
      <alignment horizontal="left"/>
    </xf>
    <xf numFmtId="0" fontId="44" fillId="0" borderId="0" xfId="0" applyFont="1" applyAlignment="1">
      <alignment horizontal="right"/>
    </xf>
    <xf numFmtId="0" fontId="44" fillId="0" borderId="0" xfId="0" applyFont="1" applyAlignment="1">
      <alignment horizontal="left" indent="1"/>
    </xf>
    <xf numFmtId="49" fontId="44" fillId="0" borderId="0" xfId="0" applyNumberFormat="1" applyFont="1" applyAlignment="1">
      <alignment horizontal="left" indent="1"/>
    </xf>
    <xf numFmtId="49" fontId="44" fillId="0" borderId="0" xfId="0" applyNumberFormat="1" applyFont="1" applyAlignment="1">
      <alignment horizontal="left"/>
    </xf>
    <xf numFmtId="0" fontId="44" fillId="0" borderId="0" xfId="0" applyFont="1" applyBorder="1" applyAlignment="1">
      <alignment horizontal="left" indent="2"/>
    </xf>
    <xf numFmtId="0" fontId="44" fillId="0" borderId="0" xfId="0" applyFont="1" applyBorder="1" applyAlignment="1">
      <alignment/>
    </xf>
    <xf numFmtId="0" fontId="44" fillId="0" borderId="0" xfId="0" applyFont="1" applyBorder="1" applyAlignment="1">
      <alignment horizontal="right"/>
    </xf>
    <xf numFmtId="0" fontId="44" fillId="0" borderId="0" xfId="0" applyFont="1" applyBorder="1" applyAlignment="1">
      <alignment horizontal="left" indent="1"/>
    </xf>
    <xf numFmtId="49" fontId="44" fillId="0" borderId="0" xfId="0" applyNumberFormat="1" applyFont="1" applyBorder="1" applyAlignment="1">
      <alignment horizontal="left"/>
    </xf>
    <xf numFmtId="0" fontId="44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44" fillId="0" borderId="10" xfId="0" applyFont="1" applyFill="1" applyBorder="1" applyAlignment="1">
      <alignment/>
    </xf>
    <xf numFmtId="0" fontId="44" fillId="0" borderId="10" xfId="0" applyFont="1" applyBorder="1" applyAlignment="1">
      <alignment horizontal="right"/>
    </xf>
    <xf numFmtId="0" fontId="44" fillId="0" borderId="0" xfId="0" applyFont="1" applyFill="1" applyBorder="1" applyAlignment="1">
      <alignment horizontal="left" indent="1"/>
    </xf>
    <xf numFmtId="0" fontId="44" fillId="0" borderId="0" xfId="0" applyFont="1" applyFill="1" applyBorder="1" applyAlignment="1">
      <alignment/>
    </xf>
    <xf numFmtId="0" fontId="44" fillId="0" borderId="0" xfId="0" applyFont="1" applyFill="1" applyBorder="1" applyAlignment="1">
      <alignment horizontal="right"/>
    </xf>
    <xf numFmtId="0" fontId="44" fillId="0" borderId="0" xfId="0" applyFont="1" applyFill="1" applyBorder="1" applyAlignment="1">
      <alignment/>
    </xf>
    <xf numFmtId="49" fontId="44" fillId="0" borderId="0" xfId="0" applyNumberFormat="1" applyFont="1" applyFill="1" applyBorder="1" applyAlignment="1">
      <alignment horizontal="left"/>
    </xf>
    <xf numFmtId="0" fontId="46" fillId="0" borderId="0" xfId="0" applyFont="1" applyFill="1" applyAlignment="1">
      <alignment/>
    </xf>
    <xf numFmtId="0" fontId="44" fillId="0" borderId="12" xfId="0" applyFont="1" applyFill="1" applyBorder="1" applyAlignment="1">
      <alignment horizontal="right"/>
    </xf>
    <xf numFmtId="0" fontId="44" fillId="0" borderId="12" xfId="0" applyFont="1" applyFill="1" applyBorder="1" applyAlignment="1">
      <alignment horizontal="left" indent="1"/>
    </xf>
    <xf numFmtId="0" fontId="44" fillId="0" borderId="12" xfId="0" applyFont="1" applyFill="1" applyBorder="1" applyAlignment="1">
      <alignment/>
    </xf>
    <xf numFmtId="0" fontId="44" fillId="0" borderId="12" xfId="0" applyFont="1" applyFill="1" applyBorder="1" applyAlignment="1">
      <alignment/>
    </xf>
    <xf numFmtId="49" fontId="44" fillId="0" borderId="12" xfId="0" applyNumberFormat="1" applyFont="1" applyFill="1" applyBorder="1" applyAlignment="1">
      <alignment horizontal="left"/>
    </xf>
    <xf numFmtId="0" fontId="44" fillId="0" borderId="11" xfId="0" applyFont="1" applyFill="1" applyBorder="1" applyAlignment="1">
      <alignment horizontal="left" indent="2"/>
    </xf>
    <xf numFmtId="0" fontId="44" fillId="0" borderId="11" xfId="0" applyFont="1" applyFill="1" applyBorder="1" applyAlignment="1">
      <alignment/>
    </xf>
    <xf numFmtId="0" fontId="44" fillId="0" borderId="11" xfId="0" applyFont="1" applyFill="1" applyBorder="1" applyAlignment="1">
      <alignment/>
    </xf>
    <xf numFmtId="49" fontId="44" fillId="0" borderId="11" xfId="0" applyNumberFormat="1" applyFont="1" applyFill="1" applyBorder="1" applyAlignment="1">
      <alignment horizontal="left"/>
    </xf>
    <xf numFmtId="0" fontId="44" fillId="0" borderId="0" xfId="0" applyFont="1" applyFill="1" applyBorder="1" applyAlignment="1">
      <alignment horizontal="left" indent="2"/>
    </xf>
    <xf numFmtId="10" fontId="44" fillId="0" borderId="12" xfId="0" applyNumberFormat="1" applyFont="1" applyFill="1" applyBorder="1" applyAlignment="1">
      <alignment horizontal="left" indent="1"/>
    </xf>
    <xf numFmtId="0" fontId="44" fillId="0" borderId="10" xfId="0" applyFont="1" applyFill="1" applyBorder="1" applyAlignment="1">
      <alignment horizontal="left" indent="2"/>
    </xf>
    <xf numFmtId="0" fontId="44" fillId="0" borderId="10" xfId="0" applyFont="1" applyFill="1" applyBorder="1" applyAlignment="1">
      <alignment horizontal="right"/>
    </xf>
    <xf numFmtId="0" fontId="44" fillId="0" borderId="10" xfId="0" applyFont="1" applyFill="1" applyBorder="1" applyAlignment="1">
      <alignment horizontal="left" indent="1"/>
    </xf>
    <xf numFmtId="0" fontId="44" fillId="0" borderId="10" xfId="0" applyFont="1" applyFill="1" applyBorder="1" applyAlignment="1">
      <alignment/>
    </xf>
    <xf numFmtId="49" fontId="44" fillId="0" borderId="10" xfId="0" applyNumberFormat="1" applyFont="1" applyFill="1" applyBorder="1" applyAlignment="1">
      <alignment horizontal="left"/>
    </xf>
    <xf numFmtId="10" fontId="44" fillId="0" borderId="0" xfId="0" applyNumberFormat="1" applyFont="1" applyFill="1" applyBorder="1" applyAlignment="1">
      <alignment horizontal="left" indent="1"/>
    </xf>
    <xf numFmtId="49" fontId="44" fillId="0" borderId="0" xfId="0" applyNumberFormat="1" applyFont="1" applyFill="1" applyBorder="1" applyAlignment="1" quotePrefix="1">
      <alignment horizontal="left"/>
    </xf>
    <xf numFmtId="0" fontId="44" fillId="0" borderId="0" xfId="0" applyFont="1" applyFill="1" applyAlignment="1">
      <alignment/>
    </xf>
    <xf numFmtId="0" fontId="44" fillId="0" borderId="12" xfId="0" applyFont="1" applyFill="1" applyBorder="1" applyAlignment="1">
      <alignment horizontal="left" indent="2"/>
    </xf>
    <xf numFmtId="166" fontId="44" fillId="0" borderId="12" xfId="0" applyNumberFormat="1" applyFont="1" applyFill="1" applyBorder="1" applyAlignment="1">
      <alignment horizontal="left" indent="1"/>
    </xf>
    <xf numFmtId="9" fontId="44" fillId="0" borderId="0" xfId="0" applyNumberFormat="1" applyFont="1" applyFill="1" applyBorder="1" applyAlignment="1">
      <alignment horizontal="left" indent="1"/>
    </xf>
    <xf numFmtId="0" fontId="46" fillId="0" borderId="0" xfId="0" applyFont="1" applyFill="1" applyBorder="1" applyAlignment="1">
      <alignment/>
    </xf>
    <xf numFmtId="0" fontId="44" fillId="0" borderId="11" xfId="0" applyFont="1" applyBorder="1" applyAlignment="1">
      <alignment horizontal="left" indent="1"/>
    </xf>
    <xf numFmtId="0" fontId="45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2" xfId="57" applyFont="1" applyFill="1" applyBorder="1" applyAlignment="1" applyProtection="1">
      <alignment horizontal="center" vertical="center"/>
      <protection/>
    </xf>
    <xf numFmtId="0" fontId="44" fillId="0" borderId="11" xfId="0" applyFont="1" applyBorder="1" applyAlignment="1">
      <alignment/>
    </xf>
    <xf numFmtId="0" fontId="44" fillId="0" borderId="11" xfId="57" applyFont="1" applyFill="1" applyBorder="1" applyAlignment="1" applyProtection="1">
      <alignment horizontal="center" vertical="center"/>
      <protection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 horizontal="left"/>
    </xf>
    <xf numFmtId="3" fontId="44" fillId="0" borderId="0" xfId="0" applyNumberFormat="1" applyFont="1" applyBorder="1" applyAlignment="1">
      <alignment horizontal="right"/>
    </xf>
    <xf numFmtId="0" fontId="45" fillId="0" borderId="0" xfId="0" applyFont="1" applyBorder="1" applyAlignment="1">
      <alignment horizontal="left"/>
    </xf>
    <xf numFmtId="3" fontId="44" fillId="0" borderId="10" xfId="0" applyNumberFormat="1" applyFont="1" applyBorder="1" applyAlignment="1">
      <alignment horizontal="right"/>
    </xf>
    <xf numFmtId="0" fontId="44" fillId="0" borderId="12" xfId="0" applyFont="1" applyBorder="1" applyAlignment="1">
      <alignment/>
    </xf>
    <xf numFmtId="0" fontId="44" fillId="0" borderId="12" xfId="0" applyFont="1" applyBorder="1" applyAlignment="1">
      <alignment horizontal="right"/>
    </xf>
    <xf numFmtId="3" fontId="44" fillId="0" borderId="10" xfId="0" applyNumberFormat="1" applyFont="1" applyBorder="1" applyAlignment="1" quotePrefix="1">
      <alignment horizontal="right"/>
    </xf>
    <xf numFmtId="3" fontId="44" fillId="0" borderId="0" xfId="0" applyNumberFormat="1" applyFont="1" applyAlignment="1">
      <alignment/>
    </xf>
    <xf numFmtId="3" fontId="44" fillId="0" borderId="10" xfId="0" applyNumberFormat="1" applyFont="1" applyBorder="1" applyAlignment="1">
      <alignment/>
    </xf>
    <xf numFmtId="0" fontId="44" fillId="0" borderId="10" xfId="0" applyFont="1" applyBorder="1" applyAlignment="1">
      <alignment horizontal="left" indent="1"/>
    </xf>
    <xf numFmtId="0" fontId="44" fillId="0" borderId="12" xfId="0" applyFont="1" applyBorder="1" applyAlignment="1">
      <alignment horizontal="left" indent="1"/>
    </xf>
    <xf numFmtId="37" fontId="44" fillId="0" borderId="12" xfId="57" applyNumberFormat="1" applyFont="1" applyFill="1" applyBorder="1" applyAlignment="1" applyProtection="1">
      <alignment horizontal="center" vertical="center"/>
      <protection/>
    </xf>
    <xf numFmtId="0" fontId="44" fillId="0" borderId="11" xfId="0" applyFont="1" applyBorder="1" applyAlignment="1">
      <alignment/>
    </xf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68" fontId="0" fillId="0" borderId="0" xfId="0" applyNumberFormat="1" applyFont="1" applyAlignment="1">
      <alignment/>
    </xf>
    <xf numFmtId="0" fontId="5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Alignment="1">
      <alignment/>
    </xf>
    <xf numFmtId="0" fontId="44" fillId="0" borderId="11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center"/>
    </xf>
    <xf numFmtId="0" fontId="44" fillId="0" borderId="12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44" fillId="0" borderId="11" xfId="0" applyFont="1" applyBorder="1" applyAlignment="1">
      <alignment/>
    </xf>
    <xf numFmtId="0" fontId="44" fillId="0" borderId="0" xfId="57" applyFont="1" applyFill="1" applyAlignment="1" applyProtection="1">
      <alignment horizontal="center" vertical="center"/>
      <protection/>
    </xf>
    <xf numFmtId="0" fontId="44" fillId="0" borderId="12" xfId="57" applyFont="1" applyFill="1" applyBorder="1" applyAlignment="1" applyProtection="1">
      <alignment horizontal="center" vertical="center"/>
      <protection/>
    </xf>
    <xf numFmtId="0" fontId="44" fillId="0" borderId="11" xfId="57" applyFont="1" applyFill="1" applyBorder="1" applyAlignment="1" applyProtection="1">
      <alignment horizontal="center" vertical="center"/>
      <protection/>
    </xf>
    <xf numFmtId="0" fontId="26" fillId="0" borderId="0" xfId="0" applyFont="1" applyAlignment="1">
      <alignment/>
    </xf>
    <xf numFmtId="168" fontId="26" fillId="0" borderId="0" xfId="0" applyNumberFormat="1" applyFont="1" applyAlignment="1">
      <alignment/>
    </xf>
    <xf numFmtId="0" fontId="26" fillId="0" borderId="0" xfId="0" applyFont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03Cam_t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361950</xdr:colOff>
      <xdr:row>3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382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A5" sqref="A5"/>
    </sheetView>
  </sheetViews>
  <sheetFormatPr defaultColWidth="9.33203125" defaultRowHeight="11.25"/>
  <cols>
    <col min="1" max="1" width="18.83203125" style="0" customWidth="1"/>
    <col min="2" max="2" width="12.16015625" style="0" bestFit="1" customWidth="1"/>
    <col min="6" max="6" width="19.33203125" style="0" customWidth="1"/>
    <col min="7" max="7" width="14.16015625" style="0" customWidth="1"/>
  </cols>
  <sheetData>
    <row r="1" spans="1:2" ht="11.25">
      <c r="A1" s="87"/>
      <c r="B1" s="87"/>
    </row>
    <row r="2" spans="1:2" ht="11.25">
      <c r="A2" s="87"/>
      <c r="B2" s="87"/>
    </row>
    <row r="3" spans="1:2" ht="11.25">
      <c r="A3" s="87"/>
      <c r="B3" s="87"/>
    </row>
    <row r="4" spans="1:2" ht="11.25">
      <c r="A4" s="87"/>
      <c r="B4" s="87"/>
    </row>
    <row r="5" spans="1:2" ht="12.75">
      <c r="A5" s="88"/>
      <c r="B5" s="87"/>
    </row>
    <row r="6" spans="1:7" ht="12.75">
      <c r="A6" s="93" t="s">
        <v>140</v>
      </c>
      <c r="B6" s="93"/>
      <c r="C6" s="93"/>
      <c r="D6" s="93"/>
      <c r="E6" s="93"/>
      <c r="F6" s="93"/>
      <c r="G6" s="93"/>
    </row>
    <row r="7" spans="1:2" ht="12.75">
      <c r="A7" s="89"/>
      <c r="B7" s="87"/>
    </row>
    <row r="8" spans="1:2" ht="12.75">
      <c r="A8" s="90" t="s">
        <v>138</v>
      </c>
      <c r="B8" s="87"/>
    </row>
    <row r="9" spans="1:2" ht="12.75">
      <c r="A9" s="91" t="s">
        <v>139</v>
      </c>
      <c r="B9" s="87"/>
    </row>
    <row r="10" spans="1:2" ht="12.75">
      <c r="A10" s="91"/>
      <c r="B10" s="87"/>
    </row>
    <row r="11" spans="1:2" ht="12.75">
      <c r="A11" s="91"/>
      <c r="B11" s="87"/>
    </row>
    <row r="12" spans="1:2" ht="12.75">
      <c r="A12" s="91"/>
      <c r="B12" s="87"/>
    </row>
    <row r="13" spans="1:2" ht="12.75">
      <c r="A13" s="91"/>
      <c r="B13" s="87"/>
    </row>
    <row r="14" spans="1:2" ht="12.75">
      <c r="A14" s="91"/>
      <c r="B14" s="87"/>
    </row>
    <row r="15" spans="1:2" ht="12.75">
      <c r="A15" s="91"/>
      <c r="B15" s="87"/>
    </row>
    <row r="16" spans="1:2" ht="12.75">
      <c r="A16" s="91"/>
      <c r="B16" s="87"/>
    </row>
    <row r="17" spans="1:2" ht="12.75">
      <c r="A17" s="91" t="s">
        <v>137</v>
      </c>
      <c r="B17" s="87"/>
    </row>
    <row r="18" spans="1:2" ht="11.25">
      <c r="A18" s="87"/>
      <c r="B18" s="92"/>
    </row>
    <row r="19" spans="1:2" ht="12">
      <c r="A19" s="107" t="s">
        <v>141</v>
      </c>
      <c r="B19" s="108">
        <v>41800</v>
      </c>
    </row>
    <row r="20" spans="1:2" ht="12">
      <c r="A20" s="107"/>
      <c r="B20" s="107"/>
    </row>
    <row r="21" spans="1:2" ht="12">
      <c r="A21" s="107"/>
      <c r="B21" s="107"/>
    </row>
    <row r="22" spans="1:2" ht="12">
      <c r="A22" s="107" t="s">
        <v>142</v>
      </c>
      <c r="B22" s="109" t="s">
        <v>143</v>
      </c>
    </row>
  </sheetData>
  <sheetProtection/>
  <mergeCells count="1">
    <mergeCell ref="A6:G6"/>
  </mergeCells>
  <printOptions/>
  <pageMargins left="0.7" right="0.7" top="0.75" bottom="0.75" header="0.3" footer="0.3"/>
  <pageSetup orientation="portrait" paperSize="9"/>
  <drawing r:id="rId3"/>
  <legacyDrawing r:id="rId2"/>
  <oleObjects>
    <oleObject progId="Document" dvAspect="DVASPECT_ICON" shapeId="6175744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A1" sqref="A1:N1"/>
    </sheetView>
  </sheetViews>
  <sheetFormatPr defaultColWidth="9.33203125" defaultRowHeight="11.25"/>
  <cols>
    <col min="1" max="1" width="1.83203125" style="2" customWidth="1"/>
    <col min="2" max="2" width="40" style="2" customWidth="1"/>
    <col min="3" max="3" width="20.83203125" style="2" customWidth="1"/>
    <col min="4" max="4" width="1.83203125" style="2" customWidth="1"/>
    <col min="5" max="5" width="10.83203125" style="2" customWidth="1"/>
    <col min="6" max="6" width="2" style="2" customWidth="1"/>
    <col min="7" max="7" width="10.83203125" style="2" customWidth="1"/>
    <col min="8" max="8" width="2" style="2" customWidth="1"/>
    <col min="9" max="9" width="10.83203125" style="2" customWidth="1"/>
    <col min="10" max="10" width="2" style="2" customWidth="1"/>
    <col min="11" max="11" width="10.83203125" style="2" customWidth="1"/>
    <col min="12" max="12" width="2" style="2" customWidth="1"/>
    <col min="13" max="13" width="10.83203125" style="2" customWidth="1"/>
    <col min="14" max="14" width="2" style="2" customWidth="1"/>
    <col min="15" max="17" width="9.33203125" style="2" customWidth="1"/>
    <col min="18" max="16384" width="9.33203125" style="2" customWidth="1"/>
  </cols>
  <sheetData>
    <row r="1" spans="1:14" ht="11.25" customHeight="1">
      <c r="A1" s="99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</row>
    <row r="2" spans="1:14" s="69" customFormat="1" ht="12" customHeight="1">
      <c r="A2" s="100" t="s">
        <v>117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</row>
    <row r="3" spans="1:14" ht="11.25" customHeight="1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</row>
    <row r="4" spans="1:14" s="69" customFormat="1" ht="12" customHeight="1">
      <c r="A4" s="97" t="s">
        <v>118</v>
      </c>
      <c r="B4" s="98"/>
      <c r="C4" s="98"/>
      <c r="D4" s="73"/>
      <c r="E4" s="37">
        <v>2008</v>
      </c>
      <c r="F4" s="74"/>
      <c r="G4" s="37">
        <v>2009</v>
      </c>
      <c r="H4" s="74"/>
      <c r="I4" s="37">
        <v>2010</v>
      </c>
      <c r="J4" s="74"/>
      <c r="K4" s="37">
        <v>2011</v>
      </c>
      <c r="L4" s="74"/>
      <c r="M4" s="37">
        <v>2012</v>
      </c>
      <c r="N4" s="74"/>
    </row>
    <row r="5" spans="1:14" ht="11.25" customHeight="1">
      <c r="A5" s="3" t="s">
        <v>39</v>
      </c>
      <c r="B5" s="3"/>
      <c r="C5" s="4"/>
      <c r="D5" s="5"/>
      <c r="E5" s="1"/>
      <c r="F5" s="6"/>
      <c r="G5" s="1"/>
      <c r="H5" s="6"/>
      <c r="I5" s="1"/>
      <c r="J5" s="6"/>
      <c r="K5" s="1"/>
      <c r="L5" s="6"/>
      <c r="M5" s="1"/>
      <c r="N5" s="6"/>
    </row>
    <row r="6" spans="1:14" ht="12" customHeight="1">
      <c r="A6" s="83" t="s">
        <v>119</v>
      </c>
      <c r="B6" s="73"/>
      <c r="C6" s="37" t="s">
        <v>7</v>
      </c>
      <c r="D6" s="34"/>
      <c r="E6" s="75">
        <v>230000</v>
      </c>
      <c r="F6" s="76"/>
      <c r="G6" s="75">
        <v>250000</v>
      </c>
      <c r="H6" s="76"/>
      <c r="I6" s="75">
        <v>200000</v>
      </c>
      <c r="J6" s="76"/>
      <c r="K6" s="75">
        <v>200000</v>
      </c>
      <c r="L6" s="76"/>
      <c r="M6" s="75">
        <f>ROUND((172000+10463+11957+12899+12385),-3)</f>
        <v>220000</v>
      </c>
      <c r="N6" s="76"/>
    </row>
    <row r="7" spans="1:14" ht="12" customHeight="1">
      <c r="A7" s="84" t="s">
        <v>120</v>
      </c>
      <c r="B7" s="73"/>
      <c r="C7" s="37" t="s">
        <v>4</v>
      </c>
      <c r="D7" s="73"/>
      <c r="E7" s="77">
        <v>190000</v>
      </c>
      <c r="F7" s="74"/>
      <c r="G7" s="77">
        <v>200000</v>
      </c>
      <c r="H7" s="74"/>
      <c r="I7" s="77">
        <v>160000</v>
      </c>
      <c r="J7" s="74"/>
      <c r="K7" s="77">
        <v>160000</v>
      </c>
      <c r="L7" s="74"/>
      <c r="M7" s="77">
        <v>160000</v>
      </c>
      <c r="N7" s="74"/>
    </row>
    <row r="8" spans="1:14" s="69" customFormat="1" ht="12" customHeight="1">
      <c r="A8" s="78" t="s">
        <v>22</v>
      </c>
      <c r="B8" s="73"/>
      <c r="C8" s="37" t="s">
        <v>2</v>
      </c>
      <c r="D8" s="73"/>
      <c r="E8" s="80" t="s">
        <v>106</v>
      </c>
      <c r="F8" s="74"/>
      <c r="G8" s="80" t="s">
        <v>106</v>
      </c>
      <c r="H8" s="74"/>
      <c r="I8" s="80" t="s">
        <v>106</v>
      </c>
      <c r="J8" s="74"/>
      <c r="K8" s="80" t="s">
        <v>106</v>
      </c>
      <c r="L8" s="74"/>
      <c r="M8" s="77">
        <v>666</v>
      </c>
      <c r="N8" s="74">
        <v>4</v>
      </c>
    </row>
    <row r="9" spans="1:14" s="69" customFormat="1" ht="12" customHeight="1">
      <c r="A9" s="73" t="s">
        <v>121</v>
      </c>
      <c r="B9" s="73"/>
      <c r="C9" s="37"/>
      <c r="D9" s="34"/>
      <c r="E9" s="75"/>
      <c r="F9" s="76"/>
      <c r="G9" s="75"/>
      <c r="H9" s="76"/>
      <c r="I9" s="75"/>
      <c r="J9" s="76"/>
      <c r="K9" s="75"/>
      <c r="L9" s="76"/>
      <c r="M9" s="75"/>
      <c r="N9" s="76"/>
    </row>
    <row r="10" spans="1:14" ht="12" customHeight="1">
      <c r="A10" s="67" t="s">
        <v>99</v>
      </c>
      <c r="B10" s="23"/>
      <c r="C10" s="22" t="s">
        <v>3</v>
      </c>
      <c r="D10" s="34"/>
      <c r="E10" s="75">
        <f>3247800/1000</f>
        <v>3247.8</v>
      </c>
      <c r="F10" s="76" t="s">
        <v>105</v>
      </c>
      <c r="G10" s="75">
        <v>1992</v>
      </c>
      <c r="H10" s="76"/>
      <c r="I10" s="75">
        <v>3201</v>
      </c>
      <c r="J10" s="76"/>
      <c r="K10" s="75">
        <f>4069900/1000</f>
        <v>4069.9</v>
      </c>
      <c r="L10" s="76"/>
      <c r="M10" s="75">
        <f>3636900/1000</f>
        <v>3636.9</v>
      </c>
      <c r="N10" s="76"/>
    </row>
    <row r="11" spans="1:14" ht="12" customHeight="1">
      <c r="A11" s="84" t="s">
        <v>114</v>
      </c>
      <c r="B11" s="73"/>
      <c r="C11" s="37" t="s">
        <v>4</v>
      </c>
      <c r="D11" s="73"/>
      <c r="E11" s="77">
        <f>1558900/1000</f>
        <v>1558.9</v>
      </c>
      <c r="F11" s="74" t="s">
        <v>105</v>
      </c>
      <c r="G11" s="77">
        <v>881</v>
      </c>
      <c r="H11" s="74"/>
      <c r="I11" s="77">
        <v>1416</v>
      </c>
      <c r="J11" s="74"/>
      <c r="K11" s="77">
        <f>1857500/1000</f>
        <v>1857.5</v>
      </c>
      <c r="L11" s="74" t="s">
        <v>105</v>
      </c>
      <c r="M11" s="77">
        <f>1649700/1000</f>
        <v>1649.7</v>
      </c>
      <c r="N11" s="74"/>
    </row>
    <row r="12" spans="1:14" s="69" customFormat="1" ht="12" customHeight="1">
      <c r="A12" s="73" t="s">
        <v>122</v>
      </c>
      <c r="B12" s="78"/>
      <c r="C12" s="79" t="s">
        <v>1</v>
      </c>
      <c r="D12" s="73"/>
      <c r="E12" s="77">
        <v>187</v>
      </c>
      <c r="F12" s="74"/>
      <c r="G12" s="80" t="s">
        <v>106</v>
      </c>
      <c r="H12" s="74" t="s">
        <v>105</v>
      </c>
      <c r="I12" s="80" t="s">
        <v>106</v>
      </c>
      <c r="J12" s="74" t="s">
        <v>105</v>
      </c>
      <c r="K12" s="80" t="s">
        <v>106</v>
      </c>
      <c r="L12" s="74" t="s">
        <v>105</v>
      </c>
      <c r="M12" s="80" t="s">
        <v>106</v>
      </c>
      <c r="N12" s="74" t="s">
        <v>105</v>
      </c>
    </row>
    <row r="13" spans="1:14" ht="11.25" customHeight="1">
      <c r="A13" s="3" t="s">
        <v>32</v>
      </c>
      <c r="B13" s="3"/>
      <c r="C13" s="4"/>
      <c r="D13" s="5"/>
      <c r="E13" s="1"/>
      <c r="F13" s="6"/>
      <c r="G13" s="1"/>
      <c r="H13" s="6"/>
      <c r="I13" s="1"/>
      <c r="J13" s="6"/>
      <c r="K13" s="1"/>
      <c r="L13" s="6"/>
      <c r="M13" s="1"/>
      <c r="N13" s="6"/>
    </row>
    <row r="14" spans="1:14" ht="12" customHeight="1">
      <c r="A14" s="83" t="s">
        <v>123</v>
      </c>
      <c r="B14" s="73"/>
      <c r="C14" s="37" t="s">
        <v>5</v>
      </c>
      <c r="D14" s="34"/>
      <c r="E14" s="81">
        <f>(239600*365)/1000</f>
        <v>87454</v>
      </c>
      <c r="F14" s="76" t="s">
        <v>105</v>
      </c>
      <c r="G14" s="81">
        <f>(237600*365)/1000</f>
        <v>86724</v>
      </c>
      <c r="H14" s="76" t="s">
        <v>105</v>
      </c>
      <c r="I14" s="81">
        <f>(252400*365)/1000</f>
        <v>92126</v>
      </c>
      <c r="J14" s="76" t="s">
        <v>105</v>
      </c>
      <c r="K14" s="81">
        <f>(251000*365)/1000</f>
        <v>91615</v>
      </c>
      <c r="L14" s="76" t="s">
        <v>105</v>
      </c>
      <c r="M14" s="81">
        <f>(242000*365)/1000</f>
        <v>88330</v>
      </c>
      <c r="N14" s="76"/>
    </row>
    <row r="15" spans="1:14" ht="12" customHeight="1">
      <c r="A15" s="83" t="s">
        <v>124</v>
      </c>
      <c r="B15" s="73"/>
      <c r="C15" s="37" t="s">
        <v>4</v>
      </c>
      <c r="D15" s="73"/>
      <c r="E15" s="82">
        <f>(18100*365)/1000</f>
        <v>6606.5</v>
      </c>
      <c r="F15" s="74" t="s">
        <v>105</v>
      </c>
      <c r="G15" s="82">
        <f>(13400*365)/1000</f>
        <v>4891</v>
      </c>
      <c r="H15" s="74" t="s">
        <v>105</v>
      </c>
      <c r="I15" s="82">
        <f>(18000*365)/1000</f>
        <v>6570</v>
      </c>
      <c r="J15" s="74" t="s">
        <v>105</v>
      </c>
      <c r="K15" s="82">
        <f>(22600*365)/1000</f>
        <v>8249</v>
      </c>
      <c r="L15" s="74" t="s">
        <v>105</v>
      </c>
      <c r="M15" s="82">
        <f>(27200*365)/1000</f>
        <v>9928</v>
      </c>
      <c r="N15" s="74"/>
    </row>
    <row r="16" spans="1:14" s="69" customFormat="1" ht="12" customHeight="1">
      <c r="A16" s="94" t="s">
        <v>136</v>
      </c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</row>
    <row r="17" spans="1:14" s="69" customFormat="1" ht="12" customHeight="1">
      <c r="A17" s="94" t="s">
        <v>125</v>
      </c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</row>
    <row r="18" spans="1:14" s="69" customFormat="1" ht="12" customHeight="1">
      <c r="A18" s="102" t="s">
        <v>126</v>
      </c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</row>
    <row r="19" spans="1:14" ht="12" customHeight="1">
      <c r="A19" s="95" t="s">
        <v>108</v>
      </c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</row>
    <row r="20" spans="1:14" s="69" customFormat="1" ht="12" customHeight="1">
      <c r="A20" s="94" t="s">
        <v>127</v>
      </c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</row>
    <row r="21" spans="1:14" s="68" customFormat="1" ht="12" customHeight="1">
      <c r="A21" s="95" t="s">
        <v>128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</row>
    <row r="22" spans="1:14" s="68" customFormat="1" ht="12" customHeight="1">
      <c r="A22" s="94" t="s">
        <v>129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6"/>
      <c r="N22" s="96"/>
    </row>
    <row r="23" spans="1:14" s="69" customFormat="1" ht="12" customHeight="1">
      <c r="A23" s="94" t="s">
        <v>130</v>
      </c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</row>
  </sheetData>
  <sheetProtection/>
  <mergeCells count="12">
    <mergeCell ref="A20:N20"/>
    <mergeCell ref="A19:N19"/>
    <mergeCell ref="A22:N22"/>
    <mergeCell ref="A4:C4"/>
    <mergeCell ref="A23:N23"/>
    <mergeCell ref="A1:N1"/>
    <mergeCell ref="A2:N2"/>
    <mergeCell ref="A3:N3"/>
    <mergeCell ref="A16:N16"/>
    <mergeCell ref="A17:N17"/>
    <mergeCell ref="A21:N21"/>
    <mergeCell ref="A18:N18"/>
  </mergeCells>
  <printOptions/>
  <pageMargins left="0.5" right="0.5" top="0.5" bottom="0.75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3"/>
  <sheetViews>
    <sheetView zoomScalePageLayoutView="0" workbookViewId="0" topLeftCell="A1">
      <selection activeCell="A1" sqref="A1:H1"/>
    </sheetView>
  </sheetViews>
  <sheetFormatPr defaultColWidth="9.33203125" defaultRowHeight="11.25"/>
  <cols>
    <col min="1" max="1" width="20.33203125" style="7" customWidth="1"/>
    <col min="2" max="2" width="14" style="7" customWidth="1"/>
    <col min="3" max="3" width="1.83203125" style="7" customWidth="1"/>
    <col min="4" max="4" width="46.66015625" style="7" customWidth="1"/>
    <col min="5" max="5" width="1.171875" style="7" customWidth="1"/>
    <col min="6" max="6" width="32.5" style="7" customWidth="1"/>
    <col min="7" max="7" width="1.171875" style="7" customWidth="1"/>
    <col min="8" max="8" width="14.33203125" style="7" customWidth="1"/>
    <col min="9" max="16384" width="9.33203125" style="7" customWidth="1"/>
  </cols>
  <sheetData>
    <row r="1" spans="1:8" ht="11.25" customHeight="1">
      <c r="A1" s="104" t="s">
        <v>8</v>
      </c>
      <c r="B1" s="104"/>
      <c r="C1" s="104"/>
      <c r="D1" s="104"/>
      <c r="E1" s="104"/>
      <c r="F1" s="104"/>
      <c r="G1" s="104"/>
      <c r="H1" s="104"/>
    </row>
    <row r="2" spans="1:8" ht="11.25" customHeight="1">
      <c r="A2" s="104" t="s">
        <v>131</v>
      </c>
      <c r="B2" s="104"/>
      <c r="C2" s="104"/>
      <c r="D2" s="104"/>
      <c r="E2" s="104"/>
      <c r="F2" s="104"/>
      <c r="G2" s="104"/>
      <c r="H2" s="104"/>
    </row>
    <row r="3" spans="1:8" ht="11.25" customHeight="1">
      <c r="A3" s="104"/>
      <c r="B3" s="104"/>
      <c r="C3" s="104"/>
      <c r="D3" s="104"/>
      <c r="E3" s="104"/>
      <c r="F3" s="104"/>
      <c r="G3" s="104"/>
      <c r="H3" s="104"/>
    </row>
    <row r="4" spans="1:8" ht="11.25" customHeight="1">
      <c r="A4" s="104" t="s">
        <v>9</v>
      </c>
      <c r="B4" s="104"/>
      <c r="C4" s="104"/>
      <c r="D4" s="104"/>
      <c r="E4" s="104"/>
      <c r="F4" s="104"/>
      <c r="G4" s="104"/>
      <c r="H4" s="104"/>
    </row>
    <row r="5" spans="1:8" ht="11.25" customHeight="1">
      <c r="A5" s="105"/>
      <c r="B5" s="105"/>
      <c r="C5" s="105"/>
      <c r="D5" s="105"/>
      <c r="E5" s="105"/>
      <c r="F5" s="105"/>
      <c r="G5" s="105"/>
      <c r="H5" s="105"/>
    </row>
    <row r="6" spans="1:8" ht="11.25" customHeight="1">
      <c r="A6" s="106"/>
      <c r="B6" s="106"/>
      <c r="C6" s="72"/>
      <c r="D6" s="72" t="s">
        <v>11</v>
      </c>
      <c r="E6" s="72"/>
      <c r="F6" s="72"/>
      <c r="G6" s="72"/>
      <c r="H6" s="8" t="s">
        <v>133</v>
      </c>
    </row>
    <row r="7" spans="1:8" ht="11.25" customHeight="1">
      <c r="A7" s="105" t="s">
        <v>10</v>
      </c>
      <c r="B7" s="105"/>
      <c r="C7" s="70"/>
      <c r="D7" s="70" t="s">
        <v>12</v>
      </c>
      <c r="E7" s="70"/>
      <c r="F7" s="70" t="s">
        <v>13</v>
      </c>
      <c r="G7" s="70"/>
      <c r="H7" s="85" t="s">
        <v>134</v>
      </c>
    </row>
    <row r="8" spans="1:8" ht="11.25" customHeight="1">
      <c r="A8" s="9" t="s">
        <v>15</v>
      </c>
      <c r="B8" s="10"/>
      <c r="C8" s="10"/>
      <c r="D8" s="9" t="s">
        <v>65</v>
      </c>
      <c r="E8" s="11"/>
      <c r="F8" s="9" t="s">
        <v>41</v>
      </c>
      <c r="G8" s="11"/>
      <c r="H8" s="12" t="s">
        <v>55</v>
      </c>
    </row>
    <row r="9" spans="1:8" ht="11.25" customHeight="1">
      <c r="A9" s="9"/>
      <c r="B9" s="10"/>
      <c r="C9" s="10"/>
      <c r="D9" s="13" t="s">
        <v>115</v>
      </c>
      <c r="E9" s="11"/>
      <c r="F9" s="13" t="s">
        <v>90</v>
      </c>
      <c r="G9" s="11"/>
      <c r="H9" s="12"/>
    </row>
    <row r="10" spans="1:8" ht="11.25" customHeight="1">
      <c r="A10" s="9"/>
      <c r="B10" s="10"/>
      <c r="C10" s="10"/>
      <c r="D10" s="13" t="s">
        <v>109</v>
      </c>
      <c r="E10" s="11"/>
      <c r="F10" s="13"/>
      <c r="G10" s="11"/>
      <c r="H10" s="12"/>
    </row>
    <row r="11" spans="1:8" ht="11.25" customHeight="1">
      <c r="A11" s="14" t="s">
        <v>28</v>
      </c>
      <c r="B11" s="16"/>
      <c r="C11" s="16"/>
      <c r="D11" s="14" t="s">
        <v>4</v>
      </c>
      <c r="E11" s="72"/>
      <c r="F11" s="15" t="s">
        <v>21</v>
      </c>
      <c r="G11" s="72"/>
      <c r="H11" s="17" t="s">
        <v>56</v>
      </c>
    </row>
    <row r="12" spans="1:8" ht="11.25" customHeight="1">
      <c r="A12" s="9"/>
      <c r="B12" s="10"/>
      <c r="C12" s="10"/>
      <c r="D12" s="13"/>
      <c r="E12" s="11"/>
      <c r="F12" s="13" t="s">
        <v>34</v>
      </c>
      <c r="G12" s="11"/>
      <c r="H12" s="12"/>
    </row>
    <row r="13" spans="1:8" ht="11.25" customHeight="1">
      <c r="A13" s="15" t="s">
        <v>18</v>
      </c>
      <c r="B13" s="16"/>
      <c r="C13" s="16"/>
      <c r="D13" s="14" t="s">
        <v>4</v>
      </c>
      <c r="E13" s="72"/>
      <c r="F13" s="15" t="s">
        <v>16</v>
      </c>
      <c r="G13" s="72"/>
      <c r="H13" s="17" t="s">
        <v>57</v>
      </c>
    </row>
    <row r="14" spans="1:8" ht="11.25" customHeight="1">
      <c r="A14" s="9"/>
      <c r="B14" s="10"/>
      <c r="C14" s="10"/>
      <c r="D14" s="9"/>
      <c r="E14" s="11"/>
      <c r="F14" s="13" t="s">
        <v>35</v>
      </c>
      <c r="G14" s="11"/>
      <c r="H14" s="12"/>
    </row>
    <row r="15" spans="1:8" ht="11.25" customHeight="1">
      <c r="A15" s="15" t="s">
        <v>22</v>
      </c>
      <c r="B15" s="16" t="s">
        <v>2</v>
      </c>
      <c r="C15" s="16"/>
      <c r="D15" s="15" t="s">
        <v>132</v>
      </c>
      <c r="E15" s="72"/>
      <c r="F15" s="15" t="s">
        <v>111</v>
      </c>
      <c r="G15" s="72"/>
      <c r="H15" s="17" t="s">
        <v>107</v>
      </c>
    </row>
    <row r="16" spans="1:8" ht="11.25" customHeight="1">
      <c r="A16" s="18"/>
      <c r="B16" s="19"/>
      <c r="C16" s="19"/>
      <c r="D16" s="18"/>
      <c r="E16" s="70"/>
      <c r="F16" s="13" t="s">
        <v>112</v>
      </c>
      <c r="G16" s="70"/>
      <c r="H16" s="20"/>
    </row>
    <row r="17" spans="1:8" ht="11.25" customHeight="1">
      <c r="A17" s="67" t="s">
        <v>28</v>
      </c>
      <c r="B17" s="21" t="s">
        <v>4</v>
      </c>
      <c r="C17" s="16"/>
      <c r="D17" s="15" t="s">
        <v>38</v>
      </c>
      <c r="E17" s="72"/>
      <c r="F17" s="15" t="s">
        <v>23</v>
      </c>
      <c r="G17" s="72"/>
      <c r="H17" s="17" t="s">
        <v>58</v>
      </c>
    </row>
    <row r="18" spans="1:8" ht="11.25" customHeight="1">
      <c r="A18" s="71" t="s">
        <v>14</v>
      </c>
      <c r="B18" s="22"/>
      <c r="C18" s="22"/>
      <c r="D18" s="23" t="s">
        <v>64</v>
      </c>
      <c r="E18" s="71"/>
      <c r="F18" s="23" t="s">
        <v>17</v>
      </c>
      <c r="G18" s="71"/>
      <c r="H18" s="24" t="s">
        <v>42</v>
      </c>
    </row>
    <row r="19" spans="1:8" ht="11.25" customHeight="1">
      <c r="A19" s="2"/>
      <c r="B19" s="25"/>
      <c r="C19" s="25"/>
      <c r="D19" s="26" t="s">
        <v>94</v>
      </c>
      <c r="E19" s="2"/>
      <c r="F19" s="69"/>
      <c r="G19" s="2"/>
      <c r="H19" s="27" t="s">
        <v>91</v>
      </c>
    </row>
    <row r="20" spans="1:8" ht="11.25" customHeight="1">
      <c r="A20" s="2"/>
      <c r="B20" s="25"/>
      <c r="C20" s="25"/>
      <c r="D20" s="13" t="s">
        <v>79</v>
      </c>
      <c r="E20" s="2"/>
      <c r="F20" s="69"/>
      <c r="G20" s="2"/>
      <c r="H20" s="28"/>
    </row>
    <row r="21" spans="1:8" ht="11.25" customHeight="1">
      <c r="A21" s="67" t="s">
        <v>28</v>
      </c>
      <c r="B21" s="22"/>
      <c r="C21" s="22"/>
      <c r="D21" s="14" t="s">
        <v>4</v>
      </c>
      <c r="E21" s="71"/>
      <c r="F21" s="23" t="s">
        <v>40</v>
      </c>
      <c r="G21" s="71"/>
      <c r="H21" s="24" t="s">
        <v>59</v>
      </c>
    </row>
    <row r="22" spans="1:8" ht="11.25" customHeight="1">
      <c r="A22" s="67" t="s">
        <v>28</v>
      </c>
      <c r="B22" s="22"/>
      <c r="C22" s="22"/>
      <c r="D22" s="15" t="s">
        <v>100</v>
      </c>
      <c r="E22" s="71"/>
      <c r="F22" s="23" t="s">
        <v>135</v>
      </c>
      <c r="G22" s="71"/>
      <c r="H22" s="24" t="s">
        <v>102</v>
      </c>
    </row>
    <row r="23" spans="1:8" ht="11.25" customHeight="1">
      <c r="A23" s="29"/>
      <c r="B23" s="31"/>
      <c r="C23" s="31"/>
      <c r="D23" s="13" t="s">
        <v>103</v>
      </c>
      <c r="E23" s="30"/>
      <c r="F23" s="32" t="s">
        <v>101</v>
      </c>
      <c r="G23" s="30"/>
      <c r="H23" s="33"/>
    </row>
    <row r="24" spans="1:9" ht="11.25" customHeight="1">
      <c r="A24" s="29"/>
      <c r="B24" s="31"/>
      <c r="C24" s="31"/>
      <c r="D24" s="13" t="s">
        <v>104</v>
      </c>
      <c r="E24" s="30"/>
      <c r="F24" s="34"/>
      <c r="G24" s="30"/>
      <c r="H24" s="33"/>
      <c r="I24" s="35"/>
    </row>
    <row r="25" spans="1:8" ht="11.25" customHeight="1">
      <c r="A25" s="36" t="s">
        <v>32</v>
      </c>
      <c r="B25" s="37"/>
      <c r="C25" s="22"/>
      <c r="D25" s="14"/>
      <c r="E25" s="71"/>
      <c r="F25" s="23"/>
      <c r="G25" s="71"/>
      <c r="H25" s="24"/>
    </row>
    <row r="26" spans="1:8" s="43" customFormat="1" ht="11.25" customHeight="1">
      <c r="A26" s="38" t="s">
        <v>33</v>
      </c>
      <c r="B26" s="40" t="s">
        <v>19</v>
      </c>
      <c r="C26" s="40"/>
      <c r="D26" s="41" t="s">
        <v>71</v>
      </c>
      <c r="E26" s="39"/>
      <c r="F26" s="41" t="s">
        <v>30</v>
      </c>
      <c r="G26" s="39"/>
      <c r="H26" s="42" t="s">
        <v>63</v>
      </c>
    </row>
    <row r="27" spans="1:8" s="43" customFormat="1" ht="11.25" customHeight="1">
      <c r="A27" s="38"/>
      <c r="B27" s="40" t="s">
        <v>20</v>
      </c>
      <c r="C27" s="44"/>
      <c r="D27" s="45" t="s">
        <v>87</v>
      </c>
      <c r="E27" s="46"/>
      <c r="F27" s="47"/>
      <c r="G27" s="46"/>
      <c r="H27" s="48"/>
    </row>
    <row r="28" spans="1:8" s="43" customFormat="1" ht="11.25" customHeight="1">
      <c r="A28" s="49" t="s">
        <v>28</v>
      </c>
      <c r="B28" s="21" t="s">
        <v>4</v>
      </c>
      <c r="C28" s="21"/>
      <c r="D28" s="51" t="s">
        <v>88</v>
      </c>
      <c r="E28" s="50"/>
      <c r="F28" s="51" t="s">
        <v>29</v>
      </c>
      <c r="G28" s="50"/>
      <c r="H28" s="52" t="s">
        <v>62</v>
      </c>
    </row>
    <row r="29" spans="1:8" s="43" customFormat="1" ht="11.25" customHeight="1">
      <c r="A29" s="53"/>
      <c r="B29" s="40"/>
      <c r="C29" s="40"/>
      <c r="D29" s="38" t="s">
        <v>95</v>
      </c>
      <c r="E29" s="39"/>
      <c r="F29" s="41"/>
      <c r="G29" s="39"/>
      <c r="H29" s="42"/>
    </row>
    <row r="30" spans="1:8" s="43" customFormat="1" ht="11.25" customHeight="1">
      <c r="A30" s="45"/>
      <c r="B30" s="44"/>
      <c r="C30" s="44"/>
      <c r="D30" s="54">
        <v>0.0375</v>
      </c>
      <c r="E30" s="46"/>
      <c r="F30" s="47"/>
      <c r="G30" s="46"/>
      <c r="H30" s="48"/>
    </row>
    <row r="31" spans="1:8" s="43" customFormat="1" ht="11.25" customHeight="1">
      <c r="A31" s="55" t="s">
        <v>28</v>
      </c>
      <c r="B31" s="56" t="s">
        <v>4</v>
      </c>
      <c r="C31" s="56"/>
      <c r="D31" s="57" t="s">
        <v>4</v>
      </c>
      <c r="E31" s="36"/>
      <c r="F31" s="58" t="s">
        <v>31</v>
      </c>
      <c r="G31" s="36"/>
      <c r="H31" s="59" t="s">
        <v>62</v>
      </c>
    </row>
    <row r="32" spans="1:8" s="43" customFormat="1" ht="11.25" customHeight="1">
      <c r="A32" s="49" t="s">
        <v>28</v>
      </c>
      <c r="B32" s="21" t="s">
        <v>4</v>
      </c>
      <c r="C32" s="21"/>
      <c r="D32" s="51" t="s">
        <v>77</v>
      </c>
      <c r="E32" s="50"/>
      <c r="F32" s="51" t="s">
        <v>83</v>
      </c>
      <c r="G32" s="50"/>
      <c r="H32" s="52"/>
    </row>
    <row r="33" spans="1:8" s="43" customFormat="1" ht="11.25" customHeight="1">
      <c r="A33" s="53"/>
      <c r="B33" s="40"/>
      <c r="C33" s="40"/>
      <c r="D33" s="38" t="s">
        <v>89</v>
      </c>
      <c r="E33" s="39"/>
      <c r="F33" s="38" t="s">
        <v>37</v>
      </c>
      <c r="G33" s="39"/>
      <c r="H33" s="42" t="s">
        <v>60</v>
      </c>
    </row>
    <row r="34" spans="1:8" s="43" customFormat="1" ht="11.25" customHeight="1">
      <c r="A34" s="53"/>
      <c r="B34" s="40"/>
      <c r="C34" s="40"/>
      <c r="D34" s="60" t="s">
        <v>84</v>
      </c>
      <c r="E34" s="39"/>
      <c r="F34" s="41"/>
      <c r="G34" s="39"/>
      <c r="H34" s="42"/>
    </row>
    <row r="35" spans="1:8" s="43" customFormat="1" ht="11.25" customHeight="1">
      <c r="A35" s="53"/>
      <c r="B35" s="40"/>
      <c r="C35" s="40"/>
      <c r="D35" s="38" t="s">
        <v>85</v>
      </c>
      <c r="E35" s="39"/>
      <c r="F35" s="41"/>
      <c r="G35" s="39"/>
      <c r="H35" s="61"/>
    </row>
    <row r="36" spans="1:8" s="43" customFormat="1" ht="11.25" customHeight="1">
      <c r="A36" s="53"/>
      <c r="B36" s="40"/>
      <c r="C36" s="40"/>
      <c r="D36" s="60" t="s">
        <v>70</v>
      </c>
      <c r="E36" s="39"/>
      <c r="F36" s="41"/>
      <c r="G36" s="39"/>
      <c r="H36" s="61"/>
    </row>
    <row r="37" spans="1:8" s="43" customFormat="1" ht="11.25" customHeight="1">
      <c r="A37" s="55" t="s">
        <v>28</v>
      </c>
      <c r="B37" s="56" t="s">
        <v>4</v>
      </c>
      <c r="C37" s="56"/>
      <c r="D37" s="57" t="s">
        <v>4</v>
      </c>
      <c r="E37" s="36"/>
      <c r="F37" s="57" t="s">
        <v>44</v>
      </c>
      <c r="G37" s="36"/>
      <c r="H37" s="59" t="s">
        <v>63</v>
      </c>
    </row>
    <row r="38" spans="1:8" s="43" customFormat="1" ht="11.25" customHeight="1">
      <c r="A38" s="55" t="s">
        <v>28</v>
      </c>
      <c r="B38" s="56" t="s">
        <v>4</v>
      </c>
      <c r="C38" s="56"/>
      <c r="D38" s="57" t="s">
        <v>4</v>
      </c>
      <c r="E38" s="36"/>
      <c r="F38" s="57" t="s">
        <v>76</v>
      </c>
      <c r="G38" s="36"/>
      <c r="H38" s="59" t="s">
        <v>63</v>
      </c>
    </row>
    <row r="39" spans="1:8" s="43" customFormat="1" ht="11.25" customHeight="1">
      <c r="A39" s="55" t="s">
        <v>28</v>
      </c>
      <c r="B39" s="56" t="s">
        <v>4</v>
      </c>
      <c r="C39" s="56"/>
      <c r="D39" s="57" t="s">
        <v>4</v>
      </c>
      <c r="E39" s="36"/>
      <c r="F39" s="57" t="s">
        <v>36</v>
      </c>
      <c r="G39" s="36"/>
      <c r="H39" s="59" t="s">
        <v>61</v>
      </c>
    </row>
    <row r="40" spans="1:8" s="43" customFormat="1" ht="11.25" customHeight="1">
      <c r="A40" s="49" t="s">
        <v>28</v>
      </c>
      <c r="B40" s="21" t="s">
        <v>4</v>
      </c>
      <c r="C40" s="56"/>
      <c r="D40" s="58" t="s">
        <v>67</v>
      </c>
      <c r="E40" s="36"/>
      <c r="F40" s="58" t="s">
        <v>78</v>
      </c>
      <c r="G40" s="36"/>
      <c r="H40" s="59" t="s">
        <v>63</v>
      </c>
    </row>
    <row r="41" spans="1:8" s="43" customFormat="1" ht="11.25" customHeight="1">
      <c r="A41" s="49" t="s">
        <v>28</v>
      </c>
      <c r="B41" s="21" t="s">
        <v>4</v>
      </c>
      <c r="C41" s="21"/>
      <c r="D41" s="51" t="s">
        <v>82</v>
      </c>
      <c r="E41" s="50"/>
      <c r="F41" s="51" t="s">
        <v>74</v>
      </c>
      <c r="G41" s="50"/>
      <c r="H41" s="59" t="s">
        <v>63</v>
      </c>
    </row>
    <row r="42" spans="1:8" s="43" customFormat="1" ht="11.25" customHeight="1">
      <c r="A42" s="49" t="s">
        <v>28</v>
      </c>
      <c r="B42" s="21" t="s">
        <v>4</v>
      </c>
      <c r="C42" s="21"/>
      <c r="D42" s="51" t="s">
        <v>81</v>
      </c>
      <c r="E42" s="50"/>
      <c r="F42" s="51" t="s">
        <v>72</v>
      </c>
      <c r="G42" s="50"/>
      <c r="H42" s="52" t="s">
        <v>63</v>
      </c>
    </row>
    <row r="43" spans="1:8" s="43" customFormat="1" ht="11.25" customHeight="1">
      <c r="A43" s="62"/>
      <c r="B43" s="62"/>
      <c r="C43" s="44"/>
      <c r="D43" s="45" t="s">
        <v>75</v>
      </c>
      <c r="E43" s="46"/>
      <c r="F43" s="47"/>
      <c r="G43" s="46"/>
      <c r="H43" s="48"/>
    </row>
    <row r="44" spans="1:8" s="43" customFormat="1" ht="11.25" customHeight="1">
      <c r="A44" s="49" t="s">
        <v>28</v>
      </c>
      <c r="B44" s="21" t="s">
        <v>4</v>
      </c>
      <c r="C44" s="21"/>
      <c r="D44" s="57" t="s">
        <v>4</v>
      </c>
      <c r="E44" s="50"/>
      <c r="F44" s="51" t="s">
        <v>73</v>
      </c>
      <c r="G44" s="50"/>
      <c r="H44" s="59" t="s">
        <v>63</v>
      </c>
    </row>
    <row r="45" spans="1:8" s="43" customFormat="1" ht="11.25" customHeight="1">
      <c r="A45" s="49" t="s">
        <v>28</v>
      </c>
      <c r="B45" s="21" t="s">
        <v>4</v>
      </c>
      <c r="C45" s="21"/>
      <c r="D45" s="51" t="s">
        <v>86</v>
      </c>
      <c r="E45" s="50"/>
      <c r="F45" s="51" t="s">
        <v>25</v>
      </c>
      <c r="G45" s="50"/>
      <c r="H45" s="52" t="s">
        <v>63</v>
      </c>
    </row>
    <row r="46" spans="1:8" s="43" customFormat="1" ht="11.25" customHeight="1">
      <c r="A46" s="63"/>
      <c r="B46" s="44"/>
      <c r="C46" s="44"/>
      <c r="D46" s="45" t="s">
        <v>69</v>
      </c>
      <c r="E46" s="46"/>
      <c r="F46" s="47"/>
      <c r="G46" s="46"/>
      <c r="H46" s="48"/>
    </row>
    <row r="47" spans="1:8" s="43" customFormat="1" ht="11.25" customHeight="1">
      <c r="A47" s="55" t="s">
        <v>28</v>
      </c>
      <c r="B47" s="56" t="s">
        <v>4</v>
      </c>
      <c r="C47" s="56"/>
      <c r="D47" s="57" t="s">
        <v>4</v>
      </c>
      <c r="E47" s="36"/>
      <c r="F47" s="58" t="s">
        <v>27</v>
      </c>
      <c r="G47" s="36"/>
      <c r="H47" s="59" t="s">
        <v>63</v>
      </c>
    </row>
    <row r="48" spans="1:8" s="43" customFormat="1" ht="11.25" customHeight="1">
      <c r="A48" s="55" t="s">
        <v>28</v>
      </c>
      <c r="B48" s="56" t="s">
        <v>4</v>
      </c>
      <c r="C48" s="56"/>
      <c r="D48" s="57" t="s">
        <v>4</v>
      </c>
      <c r="E48" s="36"/>
      <c r="F48" s="58" t="s">
        <v>26</v>
      </c>
      <c r="G48" s="36"/>
      <c r="H48" s="59" t="s">
        <v>63</v>
      </c>
    </row>
    <row r="49" spans="1:8" s="43" customFormat="1" ht="11.25" customHeight="1">
      <c r="A49" s="49" t="s">
        <v>28</v>
      </c>
      <c r="B49" s="21" t="s">
        <v>4</v>
      </c>
      <c r="C49" s="21"/>
      <c r="D49" s="51" t="s">
        <v>80</v>
      </c>
      <c r="E49" s="50"/>
      <c r="F49" s="51" t="s">
        <v>66</v>
      </c>
      <c r="G49" s="50"/>
      <c r="H49" s="52" t="s">
        <v>63</v>
      </c>
    </row>
    <row r="50" spans="1:8" s="43" customFormat="1" ht="11.25" customHeight="1">
      <c r="A50" s="49" t="s">
        <v>28</v>
      </c>
      <c r="B50" s="21" t="s">
        <v>4</v>
      </c>
      <c r="C50" s="21"/>
      <c r="D50" s="15" t="s">
        <v>52</v>
      </c>
      <c r="E50" s="50"/>
      <c r="F50" s="51" t="s">
        <v>45</v>
      </c>
      <c r="G50" s="50"/>
      <c r="H50" s="52" t="s">
        <v>63</v>
      </c>
    </row>
    <row r="51" spans="1:8" s="43" customFormat="1" ht="11.25" customHeight="1">
      <c r="A51" s="49" t="s">
        <v>28</v>
      </c>
      <c r="B51" s="21" t="s">
        <v>4</v>
      </c>
      <c r="C51" s="21"/>
      <c r="D51" s="57" t="s">
        <v>4</v>
      </c>
      <c r="E51" s="50"/>
      <c r="F51" s="51" t="s">
        <v>49</v>
      </c>
      <c r="G51" s="50"/>
      <c r="H51" s="52" t="s">
        <v>63</v>
      </c>
    </row>
    <row r="52" spans="1:8" s="43" customFormat="1" ht="11.25" customHeight="1">
      <c r="A52" s="49" t="s">
        <v>28</v>
      </c>
      <c r="B52" s="21" t="s">
        <v>4</v>
      </c>
      <c r="C52" s="56"/>
      <c r="D52" s="57" t="s">
        <v>4</v>
      </c>
      <c r="E52" s="36"/>
      <c r="F52" s="58" t="s">
        <v>51</v>
      </c>
      <c r="G52" s="36"/>
      <c r="H52" s="59" t="s">
        <v>63</v>
      </c>
    </row>
    <row r="53" spans="1:8" s="43" customFormat="1" ht="11.25" customHeight="1">
      <c r="A53" s="49" t="s">
        <v>28</v>
      </c>
      <c r="B53" s="21" t="s">
        <v>4</v>
      </c>
      <c r="C53" s="21"/>
      <c r="D53" s="51" t="s">
        <v>53</v>
      </c>
      <c r="E53" s="50"/>
      <c r="F53" s="51" t="s">
        <v>47</v>
      </c>
      <c r="G53" s="50"/>
      <c r="H53" s="52" t="s">
        <v>63</v>
      </c>
    </row>
    <row r="54" spans="1:8" s="43" customFormat="1" ht="11.25" customHeight="1">
      <c r="A54" s="49" t="s">
        <v>28</v>
      </c>
      <c r="B54" s="21" t="s">
        <v>4</v>
      </c>
      <c r="C54" s="21"/>
      <c r="D54" s="51" t="s">
        <v>54</v>
      </c>
      <c r="E54" s="50"/>
      <c r="F54" s="51" t="s">
        <v>48</v>
      </c>
      <c r="G54" s="50"/>
      <c r="H54" s="52" t="s">
        <v>63</v>
      </c>
    </row>
    <row r="55" spans="1:8" s="43" customFormat="1" ht="11.25" customHeight="1">
      <c r="A55" s="49" t="s">
        <v>28</v>
      </c>
      <c r="B55" s="21" t="s">
        <v>4</v>
      </c>
      <c r="C55" s="21"/>
      <c r="D55" s="51" t="s">
        <v>96</v>
      </c>
      <c r="E55" s="50"/>
      <c r="F55" s="51" t="s">
        <v>50</v>
      </c>
      <c r="G55" s="50"/>
      <c r="H55" s="52" t="s">
        <v>63</v>
      </c>
    </row>
    <row r="56" spans="1:8" s="43" customFormat="1" ht="11.25" customHeight="1">
      <c r="A56" s="63"/>
      <c r="B56" s="44"/>
      <c r="C56" s="44"/>
      <c r="D56" s="64">
        <v>0.525</v>
      </c>
      <c r="E56" s="46"/>
      <c r="F56" s="47"/>
      <c r="G56" s="46"/>
      <c r="H56" s="48"/>
    </row>
    <row r="57" spans="1:8" s="43" customFormat="1" ht="11.25" customHeight="1">
      <c r="A57" s="49" t="s">
        <v>28</v>
      </c>
      <c r="B57" s="21" t="s">
        <v>4</v>
      </c>
      <c r="C57" s="21"/>
      <c r="D57" s="51" t="s">
        <v>97</v>
      </c>
      <c r="E57" s="50"/>
      <c r="F57" s="51" t="s">
        <v>46</v>
      </c>
      <c r="G57" s="50"/>
      <c r="H57" s="52" t="s">
        <v>63</v>
      </c>
    </row>
    <row r="58" spans="1:9" s="43" customFormat="1" ht="11.25" customHeight="1">
      <c r="A58" s="53"/>
      <c r="B58" s="40"/>
      <c r="C58" s="40"/>
      <c r="D58" s="65">
        <v>0.6</v>
      </c>
      <c r="E58" s="39"/>
      <c r="F58" s="41"/>
      <c r="G58" s="39"/>
      <c r="H58" s="42"/>
      <c r="I58" s="66"/>
    </row>
    <row r="59" spans="1:9" s="43" customFormat="1" ht="11.25" customHeight="1">
      <c r="A59" s="49" t="s">
        <v>28</v>
      </c>
      <c r="B59" s="21" t="s">
        <v>4</v>
      </c>
      <c r="C59" s="21"/>
      <c r="D59" s="51" t="s">
        <v>98</v>
      </c>
      <c r="E59" s="50"/>
      <c r="F59" s="51" t="s">
        <v>68</v>
      </c>
      <c r="G59" s="50"/>
      <c r="H59" s="52" t="s">
        <v>63</v>
      </c>
      <c r="I59" s="66"/>
    </row>
    <row r="60" spans="1:9" s="43" customFormat="1" ht="11.25" customHeight="1">
      <c r="A60" s="49" t="s">
        <v>28</v>
      </c>
      <c r="B60" s="21" t="s">
        <v>4</v>
      </c>
      <c r="C60" s="21"/>
      <c r="D60" s="51" t="s">
        <v>116</v>
      </c>
      <c r="E60" s="50"/>
      <c r="F60" s="51" t="s">
        <v>110</v>
      </c>
      <c r="G60" s="50"/>
      <c r="H60" s="52" t="s">
        <v>63</v>
      </c>
      <c r="I60" s="66"/>
    </row>
    <row r="61" spans="1:9" s="43" customFormat="1" ht="11.25" customHeight="1">
      <c r="A61" s="67" t="s">
        <v>6</v>
      </c>
      <c r="B61" s="22" t="s">
        <v>4</v>
      </c>
      <c r="C61" s="22"/>
      <c r="D61" s="23" t="s">
        <v>43</v>
      </c>
      <c r="E61" s="86"/>
      <c r="F61" s="23" t="s">
        <v>24</v>
      </c>
      <c r="G61" s="86"/>
      <c r="H61" s="24" t="s">
        <v>113</v>
      </c>
      <c r="I61" s="66"/>
    </row>
    <row r="62" spans="1:9" s="43" customFormat="1" ht="11.25" customHeight="1">
      <c r="A62" s="32"/>
      <c r="B62" s="31"/>
      <c r="C62" s="31"/>
      <c r="D62" s="32" t="s">
        <v>92</v>
      </c>
      <c r="E62" s="30"/>
      <c r="F62" s="34"/>
      <c r="G62" s="30"/>
      <c r="H62" s="33"/>
      <c r="I62" s="66"/>
    </row>
    <row r="63" spans="1:9" s="43" customFormat="1" ht="11.25" customHeight="1">
      <c r="A63" s="103" t="s">
        <v>93</v>
      </c>
      <c r="B63" s="103"/>
      <c r="C63" s="103"/>
      <c r="D63" s="103"/>
      <c r="E63" s="103"/>
      <c r="F63" s="103"/>
      <c r="G63" s="103"/>
      <c r="H63" s="103"/>
      <c r="I63" s="66"/>
    </row>
  </sheetData>
  <sheetProtection/>
  <mergeCells count="8">
    <mergeCell ref="A63:H63"/>
    <mergeCell ref="A1:H1"/>
    <mergeCell ref="A2:H2"/>
    <mergeCell ref="A4:H4"/>
    <mergeCell ref="A7:B7"/>
    <mergeCell ref="A6:B6"/>
    <mergeCell ref="A3:H3"/>
    <mergeCell ref="A5:H5"/>
  </mergeCells>
  <printOptions/>
  <pageMargins left="0.5" right="0.5" top="0.5" bottom="0.7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USGS Minerals Yearbook 2012</dc:title>
  <dc:subject/>
  <dc:creator/>
  <cp:keywords>minerals; statistics;</cp:keywords>
  <dc:description/>
  <cp:lastModifiedBy/>
  <dcterms:created xsi:type="dcterms:W3CDTF">2011-11-07T14:47:23Z</dcterms:created>
  <dcterms:modified xsi:type="dcterms:W3CDTF">2017-07-18T20:21:55Z</dcterms:modified>
  <cp:category/>
  <cp:version/>
  <cp:contentType/>
  <cp:contentStatus/>
</cp:coreProperties>
</file>