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A9D00A40-52C6-4217-8CC0-1F23EC351758}" xr6:coauthVersionLast="47" xr6:coauthVersionMax="47" xr10:uidLastSave="{00000000-0000-0000-0000-000000000000}"/>
  <bookViews>
    <workbookView xWindow="1365" yWindow="780" windowWidth="22500" windowHeight="13950" xr2:uid="{91E9A161-BF48-4E72-B11F-1C0B9332ACCE}"/>
  </bookViews>
  <sheets>
    <sheet name="Front Matter" sheetId="13" r:id="rId1"/>
    <sheet name="T1" sheetId="1" r:id="rId2"/>
    <sheet name="T2" sheetId="2" r:id="rId3"/>
    <sheet name="T3" sheetId="3" r:id="rId4"/>
    <sheet name="T4" sheetId="4" r:id="rId5"/>
    <sheet name="T5" sheetId="5" r:id="rId6"/>
    <sheet name="T6" sheetId="6" r:id="rId7"/>
    <sheet name="T7" sheetId="7" r:id="rId8"/>
    <sheet name="T8" sheetId="14" r:id="rId9"/>
    <sheet name="T9" sheetId="9" r:id="rId10"/>
    <sheet name="T10" sheetId="10" r:id="rId11"/>
    <sheet name="T11" sheetId="11" r:id="rId12"/>
  </sheet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 i="1" l="1"/>
  <c r="D20" i="3" l="1"/>
  <c r="E20" i="3"/>
  <c r="B20" i="3"/>
  <c r="E19" i="3"/>
  <c r="D19" i="3"/>
  <c r="C19" i="3"/>
  <c r="B19" i="3"/>
  <c r="D18" i="11"/>
  <c r="B18" i="11"/>
  <c r="C18" i="1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<sst xmlns="http://schemas.openxmlformats.org/spreadsheetml/2006/main" count="320" uniqueCount="178">
  <si>
    <r>
      <rPr>
        <b/>
        <sz val="8"/>
        <color rgb="FF000000"/>
        <rFont val="Times New Roman"/>
        <family val="1"/>
      </rPr>
      <t>Table 1</t>
    </r>
    <r>
      <rPr>
        <sz val="8"/>
        <color indexed="8"/>
        <rFont val="Times New Roman"/>
        <family val="2"/>
      </rPr>
      <t>. Salient lead statistics in the United States.</t>
    </r>
  </si>
  <si>
    <t>Product</t>
  </si>
  <si>
    <t>2025</t>
  </si>
  <si>
    <t>January–December</t>
  </si>
  <si>
    <t>January</t>
  </si>
  <si>
    <t>February</t>
  </si>
  <si>
    <t>U.S. production</t>
  </si>
  <si>
    <t xml:space="preserve">Mine (recoverable) </t>
  </si>
  <si>
    <t>Secondary refinery, reported by smelters/refineries</t>
  </si>
  <si>
    <t>U.S. consumption</t>
  </si>
  <si>
    <r>
      <t>Refined lead, apparent</t>
    </r>
    <r>
      <rPr>
        <vertAlign val="superscript"/>
        <sz val="8"/>
        <rFont val="Times New Roman"/>
        <family val="1"/>
      </rPr>
      <t>e, 2</t>
    </r>
  </si>
  <si>
    <t>U.S. imports for consumption</t>
  </si>
  <si>
    <t xml:space="preserve">Ore and concentrate </t>
  </si>
  <si>
    <t>Bullion</t>
  </si>
  <si>
    <t>Unwrought</t>
  </si>
  <si>
    <t>U.S. exports</t>
  </si>
  <si>
    <t>Bullion (metric tons, gross weight)</t>
  </si>
  <si>
    <t>Unwrought (metric tons, gross weight)</t>
  </si>
  <si>
    <t>U.S. price (cents per pound)</t>
  </si>
  <si>
    <t>S&amp;P Global Platts Metals Week North American Market</t>
  </si>
  <si>
    <r>
      <rPr>
        <vertAlign val="superscript"/>
        <sz val="8"/>
        <rFont val="Times New Roman"/>
        <family val="1"/>
      </rPr>
      <t>1</t>
    </r>
    <r>
      <rPr>
        <sz val="8"/>
        <rFont val="Times New Roman"/>
        <family val="1"/>
      </rPr>
      <t>May include revisions to previously published data.</t>
    </r>
  </si>
  <si>
    <r>
      <t>2</t>
    </r>
    <r>
      <rPr>
        <sz val="8"/>
        <color indexed="8"/>
        <rFont val="Times New Roman"/>
        <family val="1"/>
      </rPr>
      <t>Secondary refinery production plus imports for consumption of unwrought lead minus domestic exports of unwrought lead.</t>
    </r>
  </si>
  <si>
    <r>
      <rPr>
        <b/>
        <sz val="8"/>
        <color rgb="FF000000"/>
        <rFont val="Times New Roman"/>
        <family val="1"/>
      </rPr>
      <t>Table 2</t>
    </r>
    <r>
      <rPr>
        <sz val="8"/>
        <color indexed="8"/>
        <rFont val="Times New Roman"/>
        <family val="2"/>
      </rPr>
      <t>. Mine and secondary refinery production of lead in the United States.</t>
    </r>
  </si>
  <si>
    <t>Period</t>
  </si>
  <si>
    <t>Mine</t>
  </si>
  <si>
    <r>
      <t>Secondary refinery</t>
    </r>
    <r>
      <rPr>
        <b/>
        <vertAlign val="superscript"/>
        <sz val="8"/>
        <color theme="1"/>
        <rFont val="Times New Roman"/>
        <family val="1"/>
      </rPr>
      <t xml:space="preserve">e </t>
    </r>
  </si>
  <si>
    <t>Lead in concentrate</t>
  </si>
  <si>
    <t>Recoverable</t>
  </si>
  <si>
    <t>March</t>
  </si>
  <si>
    <t>April</t>
  </si>
  <si>
    <t>May</t>
  </si>
  <si>
    <t>June</t>
  </si>
  <si>
    <t>July</t>
  </si>
  <si>
    <t>August</t>
  </si>
  <si>
    <t>September</t>
  </si>
  <si>
    <t>October</t>
  </si>
  <si>
    <t>November</t>
  </si>
  <si>
    <t>December</t>
  </si>
  <si>
    <r>
      <rPr>
        <b/>
        <sz val="8"/>
        <color theme="1"/>
        <rFont val="Times New Roman"/>
        <family val="1"/>
      </rPr>
      <t>Table 3</t>
    </r>
    <r>
      <rPr>
        <sz val="8"/>
        <color theme="1"/>
        <rFont val="Times New Roman"/>
        <family val="2"/>
      </rPr>
      <t>. Monthly average lead prices.</t>
    </r>
  </si>
  <si>
    <t>[Source: S&amp;P Global Platts Metals Week.]</t>
  </si>
  <si>
    <r>
      <t>North American Market</t>
    </r>
    <r>
      <rPr>
        <b/>
        <vertAlign val="superscript"/>
        <sz val="8"/>
        <color theme="1"/>
        <rFont val="Times New Roman"/>
        <family val="1"/>
      </rPr>
      <t>1</t>
    </r>
  </si>
  <si>
    <t>London Metal Exchange (LME) cash</t>
  </si>
  <si>
    <r>
      <t>Used lead-acid batteries</t>
    </r>
    <r>
      <rPr>
        <b/>
        <vertAlign val="superscript"/>
        <sz val="8"/>
        <color theme="1"/>
        <rFont val="Times New Roman"/>
        <family val="1"/>
      </rPr>
      <t>2</t>
    </r>
  </si>
  <si>
    <t>Price (¢/lb)</t>
  </si>
  <si>
    <t>Price ($/t)</t>
  </si>
  <si>
    <r>
      <rPr>
        <vertAlign val="superscript"/>
        <sz val="8"/>
        <color theme="1"/>
        <rFont val="Times New Roman"/>
        <family val="1"/>
      </rPr>
      <t>1</t>
    </r>
    <r>
      <rPr>
        <sz val="8"/>
        <color theme="1"/>
        <rFont val="Times New Roman"/>
        <family val="1"/>
      </rPr>
      <t>S&amp;P Global Platts Metals Week North American Market price. Reflects the LME lead cash price plus the Platts premium for 99.97% lead.</t>
    </r>
  </si>
  <si>
    <r>
      <t>2</t>
    </r>
    <r>
      <rPr>
        <sz val="8"/>
        <rFont val="Times New Roman"/>
        <family val="1"/>
      </rPr>
      <t xml:space="preserve">S&amp;P Global </t>
    </r>
    <r>
      <rPr>
        <sz val="8"/>
        <color theme="1"/>
        <rFont val="Times New Roman"/>
        <family val="1"/>
      </rPr>
      <t>Platts Metals Week assessment for used lead-acid automotive batteries (50% lead) picked up in U.S. Midwest, suitable for delivery to secondary smelters within 30 days.</t>
    </r>
  </si>
  <si>
    <t>Item</t>
  </si>
  <si>
    <t>Net receipts</t>
  </si>
  <si>
    <t>Consumption</t>
  </si>
  <si>
    <t>Battery-lead</t>
  </si>
  <si>
    <t>W</t>
  </si>
  <si>
    <r>
      <t>Other</t>
    </r>
    <r>
      <rPr>
        <vertAlign val="superscript"/>
        <sz val="8"/>
        <color indexed="8"/>
        <rFont val="Times New Roman"/>
        <family val="1"/>
      </rPr>
      <t>1</t>
    </r>
  </si>
  <si>
    <t>Total</t>
  </si>
  <si>
    <r>
      <t>Percent change from preceding month</t>
    </r>
    <r>
      <rPr>
        <vertAlign val="superscript"/>
        <sz val="8"/>
        <rFont val="Times New Roman"/>
        <family val="1"/>
      </rPr>
      <t>2</t>
    </r>
  </si>
  <si>
    <r>
      <t>1</t>
    </r>
    <r>
      <rPr>
        <sz val="8"/>
        <color indexed="8"/>
        <rFont val="Times New Roman"/>
        <family val="1"/>
      </rPr>
      <t>Includes soft lead, solder, drosses and residues, common babbitt, antimonial lead, cable covering, type metals, and other lead-base scrap.</t>
    </r>
  </si>
  <si>
    <r>
      <t>2</t>
    </r>
    <r>
      <rPr>
        <sz val="8"/>
        <color indexed="8"/>
        <rFont val="Times New Roman"/>
        <family val="1"/>
      </rPr>
      <t>Based on unrounded data; preceding monthly data may have been revised.</t>
    </r>
  </si>
  <si>
    <t>Product recovered</t>
  </si>
  <si>
    <t>Secondary metal content</t>
  </si>
  <si>
    <t>Lead</t>
  </si>
  <si>
    <t>Tin</t>
  </si>
  <si>
    <t>Antimony</t>
  </si>
  <si>
    <t>Soft and calcium lead</t>
  </si>
  <si>
    <t>Remelt lead</t>
  </si>
  <si>
    <t>Antimonial lead</t>
  </si>
  <si>
    <r>
      <t>Other</t>
    </r>
    <r>
      <rPr>
        <vertAlign val="superscript"/>
        <sz val="8"/>
        <rFont val="Times New Roman"/>
        <family val="1"/>
      </rPr>
      <t>1</t>
    </r>
  </si>
  <si>
    <t>Total lead-base</t>
  </si>
  <si>
    <r>
      <t>1</t>
    </r>
    <r>
      <rPr>
        <sz val="8"/>
        <color indexed="8"/>
        <rFont val="Times New Roman"/>
        <family val="1"/>
      </rPr>
      <t>Includes cable lead, lead-base babbitt, solder, type metals, and other products.</t>
    </r>
  </si>
  <si>
    <r>
      <rPr>
        <b/>
        <sz val="8"/>
        <rFont val="Times New Roman"/>
        <family val="1"/>
      </rPr>
      <t>Table 6</t>
    </r>
    <r>
      <rPr>
        <sz val="8"/>
        <rFont val="Times New Roman"/>
        <family val="1"/>
      </rPr>
      <t>. U.S. apparent consumption of lead.</t>
    </r>
  </si>
  <si>
    <r>
      <t>Production</t>
    </r>
    <r>
      <rPr>
        <b/>
        <vertAlign val="superscript"/>
        <sz val="8"/>
        <color theme="1"/>
        <rFont val="Times New Roman"/>
        <family val="1"/>
      </rPr>
      <t>e</t>
    </r>
  </si>
  <si>
    <r>
      <t>1</t>
    </r>
    <r>
      <rPr>
        <sz val="8"/>
        <rFont val="Times New Roman"/>
        <family val="1"/>
      </rPr>
      <t>Import and export data are for Harmonized Tariff Schedule of the United States (HTS) codes 7801.10.0000, 7801.91.0000, 7801.99.9030, 7801.99.9050.</t>
    </r>
  </si>
  <si>
    <t>Class</t>
  </si>
  <si>
    <t>Refined lead</t>
  </si>
  <si>
    <t>Refined lead containing antimony as the principal alloying element</t>
  </si>
  <si>
    <t>Lead alloys</t>
  </si>
  <si>
    <t>Other</t>
  </si>
  <si>
    <t>Wrought</t>
  </si>
  <si>
    <t>Bars, rods, profiles, and wire</t>
  </si>
  <si>
    <t>Pipes and tubes, including fittings</t>
  </si>
  <si>
    <t>Plates, sheets, strip, foil</t>
  </si>
  <si>
    <t>Waste and scrap</t>
  </si>
  <si>
    <t>Spent lead-acid storage batteries for starting engines (units)</t>
  </si>
  <si>
    <t>Lead waste and scrap obtained from lead-acid storage batteries</t>
  </si>
  <si>
    <t>Other lead waste and scrap</t>
  </si>
  <si>
    <t>Ores and concentrate (lead content)</t>
  </si>
  <si>
    <t>Powders and flakes</t>
  </si>
  <si>
    <t>Tetraethyl lead and tetramethyl lead</t>
  </si>
  <si>
    <r>
      <rPr>
        <vertAlign val="superscript"/>
        <sz val="8"/>
        <color theme="1"/>
        <rFont val="Times New Roman"/>
        <family val="1"/>
      </rPr>
      <t>1</t>
    </r>
    <r>
      <rPr>
        <sz val="8"/>
        <color theme="1"/>
        <rFont val="Times New Roman"/>
        <family val="1"/>
      </rPr>
      <t>May include revisions to previously published data.</t>
    </r>
  </si>
  <si>
    <r>
      <rPr>
        <b/>
        <sz val="8"/>
        <color theme="1"/>
        <rFont val="Times New Roman"/>
        <family val="1"/>
      </rPr>
      <t>Table 8</t>
    </r>
    <r>
      <rPr>
        <sz val="8"/>
        <color theme="1"/>
        <rFont val="Times New Roman"/>
        <family val="2"/>
      </rPr>
      <t>. U.S. exports of lead ores and concentrate, by country or locality.</t>
    </r>
  </si>
  <si>
    <t>Country or locality</t>
  </si>
  <si>
    <t>Belgium</t>
  </si>
  <si>
    <t>Canada</t>
  </si>
  <si>
    <t>China</t>
  </si>
  <si>
    <t>Colombia</t>
  </si>
  <si>
    <t>Germany</t>
  </si>
  <si>
    <t>India</t>
  </si>
  <si>
    <t>Japan</t>
  </si>
  <si>
    <t>Mexico</t>
  </si>
  <si>
    <t>Switzerland</t>
  </si>
  <si>
    <t>Lead alloys (lead content)</t>
  </si>
  <si>
    <t>Other (lead content)</t>
  </si>
  <si>
    <t>Lead waste and scrap obtained from lead-acid storage batteries (lead content)</t>
  </si>
  <si>
    <t>Other lead waste and scrap (lead content)</t>
  </si>
  <si>
    <t>Bullion (lead content)</t>
  </si>
  <si>
    <t>Country or locality
of origin</t>
  </si>
  <si>
    <t>Australia</t>
  </si>
  <si>
    <t>Brazil</t>
  </si>
  <si>
    <t>Ecuador</t>
  </si>
  <si>
    <t>Ghana</t>
  </si>
  <si>
    <t>Kazakhstan</t>
  </si>
  <si>
    <t>Nigeria</t>
  </si>
  <si>
    <t>Peru</t>
  </si>
  <si>
    <t>South Africa</t>
  </si>
  <si>
    <t>Spain</t>
  </si>
  <si>
    <t>Thailand</t>
  </si>
  <si>
    <t>Turkey</t>
  </si>
  <si>
    <t>United Kingdom</t>
  </si>
  <si>
    <t>Venezuela</t>
  </si>
  <si>
    <r>
      <rPr>
        <b/>
        <sz val="8"/>
        <color rgb="FF000000"/>
        <rFont val="Times New Roman"/>
        <family val="1"/>
      </rPr>
      <t>Table 11</t>
    </r>
    <r>
      <rPr>
        <sz val="8"/>
        <color indexed="8"/>
        <rFont val="Times New Roman"/>
        <family val="2"/>
      </rPr>
      <t>. London Metal Exchange (LME) stocks of lead, end of period.</t>
    </r>
  </si>
  <si>
    <t>[Data are in metric tons. Source: London Metal Exchange, Ltd.]</t>
  </si>
  <si>
    <t>Asia</t>
  </si>
  <si>
    <t>Europe</t>
  </si>
  <si>
    <r>
      <t>2025</t>
    </r>
    <r>
      <rPr>
        <b/>
        <vertAlign val="superscript"/>
        <sz val="8"/>
        <color theme="1"/>
        <rFont val="Times New Roman"/>
        <family val="1"/>
      </rPr>
      <t>1</t>
    </r>
  </si>
  <si>
    <t>2026</t>
  </si>
  <si>
    <t>Malaysia</t>
  </si>
  <si>
    <t>Cote d'Ivoire</t>
  </si>
  <si>
    <t>France</t>
  </si>
  <si>
    <t>Hungary</t>
  </si>
  <si>
    <t>Netherlands</t>
  </si>
  <si>
    <t>Panama</t>
  </si>
  <si>
    <t>Russia</t>
  </si>
  <si>
    <r>
      <rPr>
        <b/>
        <sz val="8"/>
        <color theme="1"/>
        <rFont val="Times New Roman"/>
        <family val="1"/>
      </rPr>
      <t>Table 5.</t>
    </r>
    <r>
      <rPr>
        <sz val="8"/>
        <color theme="1"/>
        <rFont val="Times New Roman"/>
        <family val="1"/>
      </rPr>
      <t xml:space="preserve"> Lead, tin, and antimony recovered from lead-base scrap in February 2026.</t>
    </r>
  </si>
  <si>
    <r>
      <rPr>
        <b/>
        <sz val="8"/>
        <color theme="1"/>
        <rFont val="Times New Roman"/>
        <family val="1"/>
      </rPr>
      <t>Table 4</t>
    </r>
    <r>
      <rPr>
        <sz val="8"/>
        <color theme="1"/>
        <rFont val="Times New Roman"/>
        <family val="2"/>
      </rPr>
      <t>. Consumption of purchased lead-base scrap in February 2026.</t>
    </r>
  </si>
  <si>
    <t>Stocks,
February 28, 2026</t>
  </si>
  <si>
    <r>
      <t>2025</t>
    </r>
    <r>
      <rPr>
        <b/>
        <vertAlign val="superscript"/>
        <sz val="8"/>
        <color theme="1"/>
        <rFont val="Times New Roman"/>
        <family val="1"/>
      </rPr>
      <t>p</t>
    </r>
  </si>
  <si>
    <t>[Data are in metric tons, lead content, unless otherwise specified.]</t>
  </si>
  <si>
    <t>Year-to-date</t>
  </si>
  <si>
    <t>Stocks,
January 31, 2026</t>
  </si>
  <si>
    <t>[Data are in metric tons,]</t>
  </si>
  <si>
    <t>[Data are in metric tons.]</t>
  </si>
  <si>
    <t>[Data are in metric tons, gross weight, unless otherwise specified.]</t>
  </si>
  <si>
    <t>Korea, Republic of</t>
  </si>
  <si>
    <t>[Data are in metric tons, lead content.]</t>
  </si>
  <si>
    <r>
      <t xml:space="preserve">Table 9. </t>
    </r>
    <r>
      <rPr>
        <sz val="8"/>
        <color theme="1"/>
        <rFont val="Times New Roman"/>
        <family val="1"/>
      </rPr>
      <t>U.S. imports of lead, by class.</t>
    </r>
  </si>
  <si>
    <r>
      <rPr>
        <b/>
        <sz val="8"/>
        <color theme="1"/>
        <rFont val="Times New Roman"/>
        <family val="1"/>
      </rPr>
      <t>Table 10</t>
    </r>
    <r>
      <rPr>
        <sz val="8"/>
        <color theme="1"/>
        <rFont val="Times New Roman"/>
        <family val="2"/>
      </rPr>
      <t>. U.S. imports of unwrought lead, by country or locality.</t>
    </r>
  </si>
  <si>
    <t>[Includes refined lead (Quantity 1) of Harmonized Tariff Schedule of the United States (HTS) code 7801.10.0000 and the lead content (Quantity 2) of HTS codes 7801.91.0000, 7801.99.9030, 7801.99.9050. Excludes bullion. Data are in metric tons, lead content.]</t>
  </si>
  <si>
    <r>
      <t>January</t>
    </r>
    <r>
      <rPr>
        <b/>
        <vertAlign val="superscript"/>
        <sz val="8"/>
        <color theme="1"/>
        <rFont val="Times New Roman"/>
        <family val="1"/>
      </rPr>
      <t>1</t>
    </r>
  </si>
  <si>
    <r>
      <t xml:space="preserve">   Imports</t>
    </r>
    <r>
      <rPr>
        <b/>
        <vertAlign val="superscript"/>
        <sz val="8"/>
        <color theme="1"/>
        <rFont val="Times New Roman"/>
        <family val="1"/>
      </rPr>
      <t>1</t>
    </r>
  </si>
  <si>
    <r>
      <t>Exports</t>
    </r>
    <r>
      <rPr>
        <b/>
        <vertAlign val="superscript"/>
        <sz val="8"/>
        <rFont val="Times New Roman"/>
        <family val="1"/>
      </rPr>
      <t>1</t>
    </r>
  </si>
  <si>
    <r>
      <t>Apparent consumption</t>
    </r>
    <r>
      <rPr>
        <b/>
        <vertAlign val="superscript"/>
        <sz val="8"/>
        <rFont val="Times New Roman"/>
        <family val="1"/>
      </rPr>
      <t>2</t>
    </r>
  </si>
  <si>
    <r>
      <rPr>
        <vertAlign val="superscript"/>
        <sz val="8"/>
        <rFont val="Times New Roman"/>
        <family val="1"/>
      </rPr>
      <t>2</t>
    </r>
    <r>
      <rPr>
        <sz val="8"/>
        <color theme="1"/>
        <rFont val="Times New Roman"/>
        <family val="1"/>
      </rPr>
      <t>Smelter production plus imports for consumption minus domestic exports.</t>
    </r>
  </si>
  <si>
    <t>This workbook includes 11 tables.</t>
  </si>
  <si>
    <t>GENERAL INFORMATION</t>
  </si>
  <si>
    <t xml:space="preserve">This publication is provided by the National Minerals Information Center (NMIC), U.S. Geological Survey (USGS). </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</si>
  <si>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</si>
  <si>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</si>
  <si>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</si>
  <si>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</si>
  <si>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</si>
  <si>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CONTACT</t>
  </si>
  <si>
    <t>If you are an industry producer or consumer and would like to contribute to NMIC industry surveys, please contact Tiffany Lin, tlin@usgs.gov</t>
  </si>
  <si>
    <t xml:space="preserve">NMIC data included in Excel tables of the Minerals Yearbook Chapters and Minerals Industry Surveys are considered preliminary, </t>
  </si>
  <si>
    <t>for informational purposes only.</t>
  </si>
  <si>
    <t xml:space="preserve">Comprehensive data releases and list services for NMIC publications are available at https://www.usgs.gov/centers/national-minerals-information-center. </t>
  </si>
  <si>
    <t>Data in these tables may not include granular footnotes.</t>
  </si>
  <si>
    <t>Unless otherwise noted, totals, United States (U.S.) data, and estimated data are rounded to no more than three significant digits, except prices and unit values;</t>
  </si>
  <si>
    <t xml:space="preserve"> may not add to totals shown. Data may include revisions to previously published data.</t>
  </si>
  <si>
    <t xml:space="preserve">Trade data are sourced from the U.S. Census Bureau (https://usatrade.census.gov/). "HTS" indicates the Harmonized Tariff Schedule of the United States code. </t>
  </si>
  <si>
    <t>"Schedule B" indicates the Schedule B of the United States number.</t>
  </si>
  <si>
    <t>Mineral Industry Surveys Data Release (Provisional) - ScienceBase-Catalog.</t>
  </si>
  <si>
    <t>Imports refers to "imports for consumption." Import valuation is customs value, free-alongside-ship basis.</t>
  </si>
  <si>
    <t>Exports refers to "domestic exports." Export valuation is on a free-alongside-ship basis.</t>
  </si>
  <si>
    <t>For questions on this report, please contact Kateryna Klochko, kklochko@usgs.gov.</t>
  </si>
  <si>
    <r>
      <t>Includes data available through August 26</t>
    </r>
    <r>
      <rPr>
        <sz val="9"/>
        <rFont val="Times New Roman"/>
        <family val="1"/>
      </rPr>
      <t>, 2026</t>
    </r>
    <r>
      <rPr>
        <sz val="8"/>
        <rFont val="Times New Roman"/>
        <family val="1"/>
      </rPr>
      <t>, unless otherwise noted.</t>
    </r>
  </si>
  <si>
    <t>January-February</t>
  </si>
  <si>
    <r>
      <rPr>
        <b/>
        <sz val="8"/>
        <color theme="1"/>
        <rFont val="Times New Roman"/>
        <family val="1"/>
      </rPr>
      <t>Table 7.</t>
    </r>
    <r>
      <rPr>
        <sz val="8"/>
        <color theme="1"/>
        <rFont val="Times New Roman"/>
        <family val="2"/>
      </rPr>
      <t xml:space="preserve"> U.S. exports of lead, by class.</t>
    </r>
  </si>
  <si>
    <t>0.5&gt;</t>
  </si>
  <si>
    <t>LEAD in February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</si>
</sst>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21" x14ac:knownFonts="1">
    <font>
      <sz val="11"/>
      <color theme="1"/>
      <name val="Aptos Narrow"/>
      <family val="2"/>
      <scheme val="minor"/>
    </font>
    <font>
      <sz val="8"/>
      <color theme="1"/>
      <name val="Times New Roman"/>
      <family val="2"/>
    </font>
    <font>
      <sz val="8"/>
      <color indexed="8"/>
      <name val="Times New Roman"/>
      <family val="1"/>
    </font>
    <font>
      <b/>
      <sz val="8"/>
      <color rgb="FF000000"/>
      <name val="Times New Roman"/>
      <family val="1"/>
    </font>
    <font>
      <sz val="8"/>
      <color indexed="8"/>
      <name val="Times New Roman"/>
      <family val="2"/>
    </font>
    <font>
      <b/>
      <sz val="8"/>
      <color theme="1"/>
      <name val="Times New Roman"/>
      <family val="1"/>
    </font>
    <font>
      <b/>
      <vertAlign val="superscript"/>
      <sz val="8"/>
      <color theme="1"/>
      <name val="Times New Roman"/>
      <family val="1"/>
    </font>
    <font>
      <vertAlign val="superscript"/>
      <sz val="8"/>
      <name val="Times New Roman"/>
      <family val="1"/>
    </font>
    <font>
      <sz val="8"/>
      <name val="Times New Roman"/>
      <family val="1"/>
    </font>
    <font>
      <b/>
      <sz val="8"/>
      <color indexed="8"/>
      <name val="Times New Roman"/>
      <family val="1"/>
    </font>
    <font>
      <sz val="8"/>
      <name val="Times New Roman"/>
      <family val="2"/>
    </font>
    <font>
      <vertAlign val="superscript"/>
      <sz val="8"/>
      <name val="Times New Roman"/>
      <family val="2"/>
    </font>
    <font>
      <sz val="8"/>
      <color theme="1"/>
      <name val="Times New Roman"/>
      <family val="1"/>
    </font>
    <font>
      <vertAlign val="superscript"/>
      <sz val="8"/>
      <color theme="1"/>
      <name val="Times New Roman"/>
      <family val="1"/>
    </font>
    <font>
      <vertAlign val="superscript"/>
      <sz val="8"/>
      <color indexed="8"/>
      <name val="Times New Roman"/>
      <family val="1"/>
    </font>
    <font>
      <sz val="10"/>
      <name val="Arial"/>
      <family val="2"/>
    </font>
    <font>
      <b/>
      <sz val="8"/>
      <name val="Times New Roman"/>
      <family val="1"/>
    </font>
    <font>
      <b/>
      <vertAlign val="superscript"/>
      <sz val="8"/>
      <name val="Times New Roman"/>
      <family val="1"/>
    </font>
    <font>
      <sz val="11"/>
      <color theme="1"/>
      <name val="Aptos Narrow"/>
      <family val="2"/>
      <scheme val="minor"/>
    </font>
    <font>
      <sz val="8"/>
      <color rgb="FF000000"/>
      <name val="Times New Roman"/>
      <family val="1"/>
    </font>
    <font>
      <sz val="9"/>
      <name val="Times New Roman"/>
      <family val="1"/>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auto="1"/>
      </bottom>
      <diagonal/>
    </border>
  </borders>
  <cellStyleXfs count="10">
    <xf numFmtId="0" fontId="0" fillId="0" borderId="0"/>
    <xf numFmtId="0" fontId="1" fillId="0" borderId="0"/>
    <xf numFmtId="0" fontId="15" fillId="0" borderId="0"/>
    <xf numFmtId="43" fontId="1" fillId="0" borderId="0" applyFont="0" applyFill="0" applyBorder="0" applyAlignment="0" applyProtection="0"/>
    <xf numFmtId="0" fontId="15" fillId="0" borderId="0"/>
    <xf numFmtId="0" fontId="15" fillId="0" borderId="0"/>
    <xf numFmtId="0" fontId="18" fillId="0" borderId="0"/>
    <xf numFmtId="0" fontId="15" fillId="0" borderId="0"/>
    <xf numFmtId="0" fontId="15" fillId="0" borderId="0"/>
    <xf numFmtId="0" fontId="18" fillId="0" borderId="0"/>
  </cellStyleXfs>
  <cellXfs count="127">
    <xf numFmtId="0" fontId="0" fillId="0" borderId="0" xfId="0"/>
    <xf numFmtId="0" fontId="1" fillId="0" borderId="0" xfId="1" applyAlignment="1">
      <alignment horizontal="left" vertical="center"/>
    </xf>
    <xf numFmtId="49" fontId="5" fillId="0" borderId="2" xfId="1" applyNumberFormat="1" applyFont="1" applyBorder="1" applyAlignment="1">
      <alignment horizontal="center" vertical="center"/>
    </xf>
    <xf numFmtId="49" fontId="5" fillId="0" borderId="1" xfId="1" applyNumberFormat="1" applyFont="1" applyBorder="1" applyAlignment="1">
      <alignment horizontal="center" vertical="center"/>
    </xf>
    <xf numFmtId="49" fontId="1" fillId="0" borderId="0" xfId="1" applyNumberFormat="1" applyAlignment="1">
      <alignment horizontal="left" vertical="center"/>
    </xf>
    <xf numFmtId="3" fontId="1" fillId="0" borderId="0" xfId="1" applyNumberFormat="1" applyAlignment="1">
      <alignment horizontal="right" vertical="center"/>
    </xf>
    <xf numFmtId="3" fontId="1" fillId="0" borderId="3" xfId="1" applyNumberFormat="1" applyBorder="1" applyAlignment="1">
      <alignment horizontal="right" vertical="center"/>
    </xf>
    <xf numFmtId="49" fontId="1" fillId="0" borderId="1" xfId="1" applyNumberFormat="1" applyBorder="1" applyAlignment="1">
      <alignment horizontal="left" vertical="center"/>
    </xf>
    <xf numFmtId="3" fontId="1" fillId="0" borderId="1" xfId="1" applyNumberFormat="1" applyBorder="1" applyAlignment="1">
      <alignment horizontal="right" vertical="center"/>
    </xf>
    <xf numFmtId="49" fontId="1" fillId="0" borderId="2" xfId="1" applyNumberFormat="1" applyBorder="1" applyAlignment="1">
      <alignment horizontal="left" vertical="center"/>
    </xf>
    <xf numFmtId="3" fontId="1" fillId="0" borderId="0" xfId="1" quotePrefix="1" applyNumberFormat="1" applyAlignment="1">
      <alignment horizontal="right" vertical="center"/>
    </xf>
    <xf numFmtId="4" fontId="1" fillId="0" borderId="2" xfId="1" applyNumberFormat="1" applyBorder="1" applyAlignment="1">
      <alignment horizontal="right" vertical="center"/>
    </xf>
    <xf numFmtId="3" fontId="1" fillId="0" borderId="0" xfId="1" applyNumberFormat="1" applyAlignment="1">
      <alignment horizontal="left" vertical="center"/>
    </xf>
    <xf numFmtId="49" fontId="4" fillId="0" borderId="0" xfId="1" applyNumberFormat="1" applyFont="1" applyAlignment="1">
      <alignment horizontal="left" vertical="center"/>
    </xf>
    <xf numFmtId="0" fontId="1" fillId="0" borderId="0" xfId="1"/>
    <xf numFmtId="49" fontId="9" fillId="0" borderId="1" xfId="1" applyNumberFormat="1" applyFont="1" applyBorder="1" applyAlignment="1">
      <alignment horizontal="center" vertical="center"/>
    </xf>
    <xf numFmtId="49" fontId="9" fillId="0" borderId="2" xfId="1" applyNumberFormat="1" applyFont="1" applyBorder="1" applyAlignment="1">
      <alignment horizontal="center" vertical="center"/>
    </xf>
    <xf numFmtId="3" fontId="10" fillId="0" borderId="0" xfId="1" applyNumberFormat="1" applyFont="1" applyAlignment="1">
      <alignment horizontal="right" vertical="center"/>
    </xf>
    <xf numFmtId="49" fontId="12" fillId="0" borderId="1" xfId="1" applyNumberFormat="1" applyFont="1" applyBorder="1" applyAlignment="1">
      <alignment horizontal="left" vertical="center"/>
    </xf>
    <xf numFmtId="3" fontId="10" fillId="0" borderId="1" xfId="1" applyNumberFormat="1" applyFont="1" applyBorder="1" applyAlignment="1">
      <alignment horizontal="right" vertical="center"/>
    </xf>
    <xf numFmtId="49" fontId="1" fillId="0" borderId="3" xfId="1" applyNumberFormat="1" applyBorder="1" applyAlignment="1">
      <alignment horizontal="left" vertical="center"/>
    </xf>
    <xf numFmtId="3" fontId="10" fillId="0" borderId="3" xfId="1" applyNumberFormat="1" applyFont="1" applyBorder="1" applyAlignment="1">
      <alignment horizontal="right" vertical="center"/>
    </xf>
    <xf numFmtId="49" fontId="5" fillId="0" borderId="1" xfId="1" applyNumberFormat="1" applyFont="1" applyBorder="1" applyAlignment="1">
      <alignment horizontal="left" vertical="center" indent="1"/>
    </xf>
    <xf numFmtId="0" fontId="11" fillId="0" borderId="0" xfId="1" applyFont="1" applyAlignment="1">
      <alignment vertical="center"/>
    </xf>
    <xf numFmtId="3" fontId="1" fillId="0" borderId="0" xfId="1" applyNumberFormat="1" applyAlignment="1">
      <alignment vertical="center"/>
    </xf>
    <xf numFmtId="0" fontId="1" fillId="0" borderId="0" xfId="1" applyAlignment="1">
      <alignment vertical="center"/>
    </xf>
    <xf numFmtId="49" fontId="12" fillId="0" borderId="0" xfId="1" applyNumberFormat="1" applyFont="1" applyAlignment="1">
      <alignment horizontal="left" vertical="center"/>
    </xf>
    <xf numFmtId="49" fontId="5" fillId="0" borderId="2" xfId="1" applyNumberFormat="1" applyFont="1" applyBorder="1" applyAlignment="1">
      <alignment horizontal="center" vertical="center" wrapText="1"/>
    </xf>
    <xf numFmtId="4" fontId="1" fillId="0" borderId="0" xfId="1" applyNumberFormat="1" applyAlignment="1">
      <alignment horizontal="right" vertical="center"/>
    </xf>
    <xf numFmtId="4" fontId="12" fillId="0" borderId="0" xfId="0" applyNumberFormat="1" applyFont="1" applyAlignment="1">
      <alignment horizontal="right" vertical="center"/>
    </xf>
    <xf numFmtId="4" fontId="1" fillId="0" borderId="1" xfId="1" applyNumberFormat="1" applyBorder="1" applyAlignment="1">
      <alignment horizontal="right" vertical="center"/>
    </xf>
    <xf numFmtId="4" fontId="12" fillId="0" borderId="4" xfId="0" applyNumberFormat="1" applyFont="1" applyBorder="1" applyAlignment="1">
      <alignment horizontal="right" vertical="center"/>
    </xf>
    <xf numFmtId="4" fontId="1" fillId="0" borderId="3" xfId="1" applyNumberFormat="1" applyBorder="1" applyAlignment="1">
      <alignment horizontal="right" vertical="center"/>
    </xf>
    <xf numFmtId="0" fontId="1" fillId="0" borderId="0" xfId="1" applyAlignment="1">
      <alignment vertical="center" wrapText="1"/>
    </xf>
    <xf numFmtId="49" fontId="1" fillId="0" borderId="0" xfId="1" applyNumberFormat="1" applyAlignment="1">
      <alignment horizontal="right" vertical="center"/>
    </xf>
    <xf numFmtId="49" fontId="1" fillId="0" borderId="0" xfId="1" quotePrefix="1" applyNumberFormat="1" applyAlignment="1">
      <alignment horizontal="right" vertical="center"/>
    </xf>
    <xf numFmtId="49" fontId="5" fillId="0" borderId="0" xfId="1" applyNumberFormat="1" applyFont="1" applyAlignment="1">
      <alignment horizontal="left" vertical="center" indent="1"/>
    </xf>
    <xf numFmtId="164" fontId="1" fillId="0" borderId="1" xfId="1" quotePrefix="1" applyNumberFormat="1" applyBorder="1" applyAlignment="1">
      <alignment horizontal="right" vertical="center"/>
    </xf>
    <xf numFmtId="49" fontId="1" fillId="0" borderId="1" xfId="1" applyNumberFormat="1" applyBorder="1" applyAlignment="1">
      <alignment horizontal="right" vertical="center"/>
    </xf>
    <xf numFmtId="0" fontId="8" fillId="0" borderId="0" xfId="2" applyFont="1"/>
    <xf numFmtId="0" fontId="8" fillId="0" borderId="0" xfId="2" applyFont="1" applyAlignment="1">
      <alignment horizontal="left" wrapText="1"/>
    </xf>
    <xf numFmtId="49" fontId="16" fillId="0" borderId="1" xfId="2" applyNumberFormat="1" applyFont="1" applyBorder="1" applyAlignment="1">
      <alignment horizontal="center" vertical="center"/>
    </xf>
    <xf numFmtId="49" fontId="5" fillId="0" borderId="2" xfId="2" applyNumberFormat="1" applyFont="1" applyBorder="1" applyAlignment="1">
      <alignment horizontal="center" vertical="center"/>
    </xf>
    <xf numFmtId="3" fontId="2" fillId="0" borderId="0" xfId="2" applyNumberFormat="1" applyFont="1" applyAlignment="1">
      <alignment horizontal="right" vertical="center"/>
    </xf>
    <xf numFmtId="3" fontId="2" fillId="0" borderId="1" xfId="2" applyNumberFormat="1" applyFont="1" applyBorder="1" applyAlignment="1">
      <alignment horizontal="right" vertical="center"/>
    </xf>
    <xf numFmtId="3" fontId="8" fillId="0" borderId="3" xfId="2" applyNumberFormat="1" applyFont="1" applyBorder="1" applyAlignment="1">
      <alignment horizontal="right" vertical="center"/>
    </xf>
    <xf numFmtId="0" fontId="8" fillId="0" borderId="0" xfId="2" applyFont="1" applyAlignment="1">
      <alignment justifyLastLine="1"/>
    </xf>
    <xf numFmtId="3" fontId="8" fillId="0" borderId="0" xfId="2" applyNumberFormat="1" applyFont="1" applyAlignment="1">
      <alignment justifyLastLine="1"/>
    </xf>
    <xf numFmtId="3" fontId="12" fillId="0" borderId="0" xfId="1" applyNumberFormat="1" applyFont="1" applyAlignment="1">
      <alignment horizontal="right" vertical="center"/>
    </xf>
    <xf numFmtId="3" fontId="12" fillId="0" borderId="1" xfId="1" applyNumberFormat="1" applyFont="1" applyBorder="1" applyAlignment="1">
      <alignment horizontal="right" vertical="center"/>
    </xf>
    <xf numFmtId="3" fontId="12" fillId="0" borderId="0" xfId="1" applyNumberFormat="1" applyFont="1" applyAlignment="1">
      <alignment horizontal="left" vertical="center"/>
    </xf>
    <xf numFmtId="3" fontId="1" fillId="0" borderId="0" xfId="1" applyNumberFormat="1"/>
    <xf numFmtId="49" fontId="1" fillId="0" borderId="0" xfId="1" applyNumberFormat="1" applyAlignment="1">
      <alignment horizontal="left" vertical="center" indent="1"/>
    </xf>
    <xf numFmtId="3" fontId="12" fillId="0" borderId="1" xfId="3" applyNumberFormat="1" applyFont="1" applyFill="1" applyBorder="1" applyAlignment="1">
      <alignment horizontal="right" vertical="center"/>
    </xf>
    <xf numFmtId="3" fontId="0" fillId="0" borderId="0" xfId="3" applyNumberFormat="1" applyFont="1" applyAlignment="1">
      <alignment horizontal="right" vertical="center"/>
    </xf>
    <xf numFmtId="49" fontId="4" fillId="0" borderId="1" xfId="1" applyNumberFormat="1" applyFont="1" applyBorder="1" applyAlignment="1">
      <alignment horizontal="left" vertical="center"/>
    </xf>
    <xf numFmtId="49" fontId="16" fillId="0" borderId="2" xfId="1" applyNumberFormat="1" applyFont="1" applyBorder="1" applyAlignment="1">
      <alignment horizontal="center" vertical="center"/>
    </xf>
    <xf numFmtId="49" fontId="4" fillId="0" borderId="3" xfId="1" applyNumberFormat="1" applyFont="1" applyBorder="1" applyAlignment="1">
      <alignment horizontal="left" vertical="center"/>
    </xf>
    <xf numFmtId="49" fontId="1" fillId="0" borderId="0" xfId="1" applyNumberFormat="1"/>
    <xf numFmtId="1" fontId="1" fillId="0" borderId="0" xfId="1" quotePrefix="1" applyNumberFormat="1" applyAlignment="1">
      <alignment horizontal="right" vertical="center"/>
    </xf>
    <xf numFmtId="3" fontId="12" fillId="0" borderId="0" xfId="0" applyNumberFormat="1" applyFont="1" applyAlignment="1">
      <alignment horizontal="right" vertical="center"/>
    </xf>
    <xf numFmtId="3" fontId="12" fillId="0" borderId="1" xfId="1" applyNumberFormat="1" applyFont="1" applyBorder="1" applyAlignment="1">
      <alignment horizontal="left" vertical="center"/>
    </xf>
    <xf numFmtId="49" fontId="12" fillId="0" borderId="0" xfId="0" applyNumberFormat="1" applyFont="1" applyAlignment="1">
      <alignment horizontal="right" vertical="center"/>
    </xf>
    <xf numFmtId="49" fontId="5" fillId="0" borderId="3" xfId="1" applyNumberFormat="1" applyFont="1" applyBorder="1" applyAlignment="1">
      <alignment horizontal="center" vertical="center"/>
    </xf>
    <xf numFmtId="3" fontId="5" fillId="0" borderId="0" xfId="1" applyNumberFormat="1" applyFont="1" applyAlignment="1">
      <alignment horizontal="left" vertical="center" indent="1"/>
    </xf>
    <xf numFmtId="3" fontId="12" fillId="0" borderId="1" xfId="0" applyNumberFormat="1" applyFont="1" applyBorder="1" applyAlignment="1">
      <alignment horizontal="right" vertical="center"/>
    </xf>
    <xf numFmtId="49" fontId="8" fillId="0" borderId="0" xfId="0" applyNumberFormat="1" applyFont="1" applyAlignment="1">
      <alignment horizontal="left" vertical="center" readingOrder="1"/>
    </xf>
    <xf numFmtId="49" fontId="8" fillId="0" borderId="0" xfId="1" applyNumberFormat="1" applyFont="1" applyAlignment="1">
      <alignment horizontal="left" vertical="center"/>
    </xf>
    <xf numFmtId="3" fontId="8" fillId="0" borderId="3" xfId="1" applyNumberFormat="1" applyFont="1" applyBorder="1" applyAlignment="1">
      <alignment horizontal="right" vertical="center"/>
    </xf>
    <xf numFmtId="3" fontId="8" fillId="0" borderId="0" xfId="1" applyNumberFormat="1" applyFont="1" applyAlignment="1">
      <alignment horizontal="right" vertical="center"/>
    </xf>
    <xf numFmtId="49" fontId="8" fillId="0" borderId="1" xfId="1" applyNumberFormat="1" applyFont="1" applyBorder="1" applyAlignment="1">
      <alignment horizontal="left" vertical="center"/>
    </xf>
    <xf numFmtId="3" fontId="8" fillId="0" borderId="1" xfId="1" applyNumberFormat="1" applyFont="1" applyBorder="1" applyAlignment="1">
      <alignment horizontal="right" vertical="center"/>
    </xf>
    <xf numFmtId="49" fontId="8" fillId="0" borderId="2" xfId="1" applyNumberFormat="1" applyFont="1" applyBorder="1" applyAlignment="1">
      <alignment horizontal="left" vertical="center"/>
    </xf>
    <xf numFmtId="3" fontId="8" fillId="0" borderId="2" xfId="1" applyNumberFormat="1" applyFont="1" applyBorder="1" applyAlignment="1">
      <alignment horizontal="right" vertical="center"/>
    </xf>
    <xf numFmtId="3" fontId="8" fillId="0" borderId="0" xfId="1" quotePrefix="1" applyNumberFormat="1" applyFont="1" applyAlignment="1">
      <alignment horizontal="right" vertical="center"/>
    </xf>
    <xf numFmtId="3" fontId="8" fillId="0" borderId="1" xfId="1" quotePrefix="1" applyNumberFormat="1" applyFont="1" applyBorder="1" applyAlignment="1">
      <alignment horizontal="right" vertical="center"/>
    </xf>
    <xf numFmtId="49" fontId="5" fillId="0" borderId="0" xfId="9" applyNumberFormat="1" applyFont="1" applyAlignment="1">
      <alignment horizontal="left" vertical="center"/>
    </xf>
    <xf numFmtId="0" fontId="0" fillId="0" borderId="0" xfId="0" applyAlignment="1">
      <alignment horizontal="left" vertical="center"/>
    </xf>
    <xf numFmtId="49" fontId="12" fillId="0" borderId="0" xfId="9" applyNumberFormat="1" applyFont="1" applyAlignment="1">
      <alignment horizontal="left" vertical="center"/>
    </xf>
    <xf numFmtId="49" fontId="8" fillId="0" borderId="0" xfId="9" applyNumberFormat="1" applyFont="1" applyAlignment="1">
      <alignment horizontal="left" vertical="center"/>
    </xf>
    <xf numFmtId="0" fontId="19" fillId="0" borderId="0" xfId="9" applyFont="1" applyAlignment="1">
      <alignment horizontal="left"/>
    </xf>
    <xf numFmtId="0" fontId="8" fillId="0" borderId="0" xfId="0" applyFont="1" applyAlignment="1">
      <alignment horizontal="left" vertical="center"/>
    </xf>
    <xf numFmtId="0" fontId="8" fillId="0" borderId="0" xfId="9" applyFont="1" applyAlignment="1">
      <alignment horizontal="left"/>
    </xf>
    <xf numFmtId="49" fontId="8" fillId="0" borderId="0" xfId="0" applyNumberFormat="1" applyFont="1" applyAlignment="1">
      <alignment horizontal="right" vertical="center" readingOrder="2"/>
    </xf>
    <xf numFmtId="49" fontId="8" fillId="0" borderId="0" xfId="9" applyNumberFormat="1" applyFont="1" applyAlignment="1">
      <alignment horizontal="left" vertical="center"/>
    </xf>
    <xf numFmtId="0" fontId="0" fillId="0" borderId="0" xfId="0" applyAlignment="1">
      <alignment horizontal="left" vertical="center"/>
    </xf>
    <xf numFmtId="0" fontId="8" fillId="0" borderId="0" xfId="9" applyFont="1" applyAlignment="1">
      <alignment horizontal="left"/>
    </xf>
    <xf numFmtId="0" fontId="0" fillId="0" borderId="0" xfId="0" applyAlignment="1">
      <alignment horizontal="left"/>
    </xf>
    <xf numFmtId="0" fontId="8" fillId="0" borderId="0" xfId="0" applyFont="1" applyAlignment="1">
      <alignment horizontal="left" vertical="center"/>
    </xf>
    <xf numFmtId="49" fontId="5" fillId="0" borderId="0" xfId="9" applyNumberFormat="1" applyFont="1" applyAlignment="1">
      <alignment horizontal="left" vertical="center"/>
    </xf>
    <xf numFmtId="49" fontId="12" fillId="0" borderId="0" xfId="9" applyNumberFormat="1" applyFont="1" applyAlignment="1">
      <alignment horizontal="left" vertical="center"/>
    </xf>
    <xf numFmtId="0" fontId="19" fillId="0" borderId="0" xfId="9" applyFont="1" applyAlignment="1">
      <alignment horizontal="left"/>
    </xf>
    <xf numFmtId="0" fontId="0" fillId="0" borderId="0" xfId="0"/>
    <xf numFmtId="0" fontId="16" fillId="0" borderId="0" xfId="7" applyFont="1"/>
    <xf numFmtId="0" fontId="8" fillId="0" borderId="0" xfId="8" applyFont="1"/>
    <xf numFmtId="49" fontId="5" fillId="0" borderId="2" xfId="1" applyNumberFormat="1" applyFont="1" applyBorder="1" applyAlignment="1">
      <alignment horizontal="center" vertical="center"/>
    </xf>
    <xf numFmtId="49" fontId="8" fillId="0" borderId="3" xfId="1" applyNumberFormat="1" applyFont="1" applyBorder="1" applyAlignment="1">
      <alignment horizontal="left" vertical="center"/>
    </xf>
    <xf numFmtId="49" fontId="7" fillId="0" borderId="0" xfId="1" applyNumberFormat="1" applyFont="1" applyAlignment="1">
      <alignment horizontal="left" vertical="center"/>
    </xf>
    <xf numFmtId="49" fontId="2" fillId="0" borderId="0" xfId="1" applyNumberFormat="1" applyFont="1" applyAlignment="1">
      <alignment horizontal="left" vertical="center"/>
    </xf>
    <xf numFmtId="49" fontId="1" fillId="0" borderId="1" xfId="1" applyNumberFormat="1" applyBorder="1" applyAlignment="1">
      <alignment horizontal="left" vertical="center"/>
    </xf>
    <xf numFmtId="49" fontId="16" fillId="0" borderId="2" xfId="1" applyNumberFormat="1" applyFont="1" applyBorder="1" applyAlignment="1">
      <alignment horizontal="center" vertical="center"/>
    </xf>
    <xf numFmtId="49" fontId="5" fillId="0" borderId="0" xfId="1" applyNumberFormat="1" applyFont="1" applyAlignment="1">
      <alignment horizontal="center" vertical="center" wrapText="1"/>
    </xf>
    <xf numFmtId="49" fontId="5" fillId="0" borderId="1" xfId="1" applyNumberFormat="1" applyFont="1" applyBorder="1" applyAlignment="1">
      <alignment horizontal="center" vertical="center" wrapText="1"/>
    </xf>
    <xf numFmtId="49" fontId="4" fillId="0" borderId="0" xfId="1" applyNumberFormat="1" applyFont="1" applyAlignment="1">
      <alignment horizontal="left" vertical="center"/>
    </xf>
    <xf numFmtId="49" fontId="4" fillId="0" borderId="1" xfId="1" applyNumberFormat="1" applyFont="1" applyBorder="1" applyAlignment="1">
      <alignment horizontal="left" vertical="center"/>
    </xf>
    <xf numFmtId="49" fontId="9" fillId="0" borderId="0" xfId="1" applyNumberFormat="1" applyFont="1" applyAlignment="1">
      <alignment horizontal="center" vertical="center"/>
    </xf>
    <xf numFmtId="49" fontId="9" fillId="0" borderId="1" xfId="1" applyNumberFormat="1" applyFont="1" applyBorder="1" applyAlignment="1">
      <alignment horizontal="center" vertical="center"/>
    </xf>
    <xf numFmtId="49" fontId="5" fillId="0" borderId="0" xfId="1" applyNumberFormat="1" applyFont="1" applyAlignment="1">
      <alignment horizontal="center" vertical="center"/>
    </xf>
    <xf numFmtId="49" fontId="5" fillId="0" borderId="1" xfId="1" applyNumberFormat="1" applyFont="1" applyBorder="1" applyAlignment="1">
      <alignment horizontal="center" vertical="center"/>
    </xf>
    <xf numFmtId="49" fontId="12" fillId="0" borderId="3" xfId="1" applyNumberFormat="1" applyFont="1" applyBorder="1" applyAlignment="1">
      <alignment horizontal="left" vertical="center" wrapText="1"/>
    </xf>
    <xf numFmtId="49" fontId="1" fillId="0" borderId="3" xfId="1" applyNumberFormat="1" applyBorder="1" applyAlignment="1">
      <alignment horizontal="left" vertical="center" wrapText="1"/>
    </xf>
    <xf numFmtId="49" fontId="7" fillId="0" borderId="0" xfId="1" applyNumberFormat="1" applyFont="1" applyAlignment="1">
      <alignment horizontal="left" vertical="center" wrapText="1"/>
    </xf>
    <xf numFmtId="49" fontId="12" fillId="0" borderId="0" xfId="1" applyNumberFormat="1" applyFont="1" applyAlignment="1">
      <alignment horizontal="left" vertical="center"/>
    </xf>
    <xf numFmtId="49" fontId="1" fillId="0" borderId="0" xfId="1" applyNumberFormat="1" applyAlignment="1">
      <alignment horizontal="left" vertical="center"/>
    </xf>
    <xf numFmtId="49" fontId="5" fillId="0" borderId="3" xfId="1" applyNumberFormat="1" applyFont="1" applyBorder="1" applyAlignment="1">
      <alignment horizontal="center" vertical="center"/>
    </xf>
    <xf numFmtId="49" fontId="5" fillId="0" borderId="2" xfId="1" applyNumberFormat="1" applyFont="1" applyBorder="1" applyAlignment="1">
      <alignment horizontal="center" vertical="center" wrapText="1"/>
    </xf>
    <xf numFmtId="49" fontId="1" fillId="0" borderId="0" xfId="1" applyNumberFormat="1" applyAlignment="1">
      <alignment horizontal="left" vertical="center" wrapText="1"/>
    </xf>
    <xf numFmtId="49" fontId="12" fillId="0" borderId="0" xfId="2" applyNumberFormat="1" applyFont="1" applyAlignment="1">
      <alignment horizontal="left" vertical="center"/>
    </xf>
    <xf numFmtId="49" fontId="8" fillId="0" borderId="0" xfId="2" applyNumberFormat="1" applyFont="1" applyAlignment="1">
      <alignment horizontal="left" vertical="center"/>
    </xf>
    <xf numFmtId="49" fontId="8" fillId="0" borderId="1" xfId="2" applyNumberFormat="1" applyFont="1" applyBorder="1" applyAlignment="1">
      <alignment horizontal="left" vertical="center"/>
    </xf>
    <xf numFmtId="49" fontId="5" fillId="0" borderId="2" xfId="2" applyNumberFormat="1" applyFont="1" applyBorder="1" applyAlignment="1">
      <alignment horizontal="center" vertical="center"/>
    </xf>
    <xf numFmtId="49" fontId="7" fillId="0" borderId="3" xfId="2" applyNumberFormat="1" applyFont="1" applyBorder="1" applyAlignment="1">
      <alignment horizontal="left" vertical="center" wrapText="1"/>
    </xf>
    <xf numFmtId="49" fontId="12" fillId="0" borderId="3" xfId="1" applyNumberFormat="1" applyFont="1" applyBorder="1" applyAlignment="1">
      <alignment horizontal="left" vertical="center"/>
    </xf>
    <xf numFmtId="49" fontId="1" fillId="0" borderId="1" xfId="1" applyNumberFormat="1" applyBorder="1" applyAlignment="1">
      <alignment horizontal="left" vertical="center" wrapText="1"/>
    </xf>
    <xf numFmtId="3" fontId="5" fillId="0" borderId="2" xfId="1" applyNumberFormat="1" applyFont="1" applyBorder="1" applyAlignment="1">
      <alignment horizontal="center" vertical="center"/>
    </xf>
    <xf numFmtId="49" fontId="5" fillId="0" borderId="0" xfId="1" applyNumberFormat="1" applyFont="1" applyAlignment="1">
      <alignment horizontal="left" vertical="center"/>
    </xf>
    <xf numFmtId="49" fontId="9" fillId="0" borderId="2" xfId="1" applyNumberFormat="1" applyFont="1" applyBorder="1" applyAlignment="1">
      <alignment horizontal="center" vertical="center"/>
    </xf>
  </cellXfs>
  <cellStyles count="10">
    <cellStyle name="Comma 2" xfId="3" xr:uid="{CF5E6A58-91C3-4BC1-9773-567F4D2A0508}"/>
    <cellStyle name="Normal" xfId="0" builtinId="0"/>
    <cellStyle name="Normal 2" xfId="1" xr:uid="{7D624122-DF1F-4085-A4D5-FAB8ABC5CD1F}"/>
    <cellStyle name="Normal 2 2" xfId="2" xr:uid="{5202852B-739E-46D6-8003-6528F519A919}"/>
    <cellStyle name="Normal 3" xfId="4" xr:uid="{0D9657C3-783E-486C-8922-070697A318BB}"/>
    <cellStyle name="Normal 3 11 2" xfId="8" xr:uid="{F0F37D74-E8CA-4D62-8818-15B45690D9E8}"/>
    <cellStyle name="Normal 5" xfId="5" xr:uid="{DAC2D73A-C9E4-471C-BB7D-412E39EA0FFC}"/>
    <cellStyle name="Normal 5 2 3" xfId="7" xr:uid="{3B4DF358-F46C-4E20-BF82-B0A1FE0F8BD5}"/>
    <cellStyle name="Normal 5 3" xfId="6" xr:uid="{E05ADF1C-0430-4923-A244-521AF2A1D77F}"/>
    <cellStyle name="Normal 5 3 3" xfId="9" xr:uid="{7CE4F3EB-66FB-4736-8E91-CAF3BF1F63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17/06/relationships/rdRichValue" Target="richData/rdrichvalue.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sheetMetadata" Target="metadata.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USGS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9229E-2E33-4F90-B065-CB8F7750548A}">
  <dimension ref="A1:P25"/>
  <sheetViews>
    <sheetView showGridLines="0" tabSelected="1" workbookViewId="0">
      <selection sqref="A1:L1"/>
    </sheetView>
  </sheetViews>
  <sheetFormatPr defaultRowHeight="15" x14ac:dyDescent="0.25"/>
  <sheetData>
    <row r="1" spans="1:16" ht="30.75" customHeight="1" x14ac:dyDescent="0.25">
      <c r="A1" s="92" t="e" vm="1">
        <v>#VALUE!</v>
      </c>
      <c r="B1" s="92"/>
      <c r="C1" s="92"/>
      <c r="D1" s="92"/>
      <c r="E1" s="92"/>
      <c r="F1" s="92"/>
      <c r="G1" s="92"/>
      <c r="H1" s="92"/>
      <c r="I1" s="92"/>
      <c r="J1" s="92"/>
      <c r="K1" s="92"/>
      <c r="L1" s="92"/>
    </row>
    <row r="2" spans="1:16" x14ac:dyDescent="0.25">
      <c r="A2" s="93" t="s">
        <v>177</v>
      </c>
      <c r="B2" s="92"/>
      <c r="C2" s="92"/>
      <c r="D2" s="92"/>
      <c r="E2" s="92"/>
      <c r="F2" s="92"/>
      <c r="G2" s="92"/>
      <c r="H2" s="92"/>
      <c r="I2" s="92"/>
      <c r="J2" s="92"/>
      <c r="K2" s="92"/>
      <c r="L2" s="92"/>
    </row>
    <row r="3" spans="1:16" x14ac:dyDescent="0.25">
      <c r="A3" s="94" t="s">
        <v>151</v>
      </c>
      <c r="B3" s="92"/>
      <c r="C3" s="92"/>
      <c r="D3" s="92"/>
      <c r="E3" s="92"/>
      <c r="F3" s="92"/>
      <c r="G3" s="92"/>
      <c r="H3" s="92"/>
      <c r="I3" s="92"/>
      <c r="J3" s="92"/>
      <c r="K3" s="92"/>
      <c r="L3" s="92"/>
    </row>
    <row r="4" spans="1:16" x14ac:dyDescent="0.25">
      <c r="A4" s="89" t="s">
        <v>152</v>
      </c>
      <c r="B4" s="85"/>
      <c r="C4" s="85"/>
      <c r="D4" s="85"/>
      <c r="E4" s="85"/>
      <c r="F4" s="85"/>
      <c r="G4" s="85"/>
      <c r="H4" s="85"/>
      <c r="I4" s="85"/>
      <c r="J4" s="85"/>
      <c r="K4" s="85"/>
      <c r="L4" s="85"/>
      <c r="M4" s="76"/>
      <c r="N4" s="76"/>
      <c r="O4" s="76"/>
      <c r="P4" s="76"/>
    </row>
    <row r="5" spans="1:16" x14ac:dyDescent="0.25">
      <c r="A5" s="90" t="s">
        <v>153</v>
      </c>
      <c r="B5" s="85"/>
      <c r="C5" s="85"/>
      <c r="D5" s="85"/>
      <c r="E5" s="85"/>
      <c r="F5" s="85"/>
      <c r="G5" s="85"/>
      <c r="H5" s="85"/>
      <c r="I5" s="85"/>
      <c r="J5" s="85"/>
      <c r="K5" s="85"/>
      <c r="L5" s="85"/>
      <c r="M5" s="78"/>
      <c r="N5" s="78"/>
      <c r="O5" s="78"/>
      <c r="P5" s="78"/>
    </row>
    <row r="6" spans="1:16" x14ac:dyDescent="0.25">
      <c r="A6" s="84" t="s">
        <v>173</v>
      </c>
      <c r="B6" s="85"/>
      <c r="C6" s="85"/>
      <c r="D6" s="85"/>
      <c r="E6" s="85"/>
      <c r="F6" s="85"/>
      <c r="G6" s="85"/>
      <c r="H6" s="85"/>
      <c r="I6" s="85"/>
      <c r="J6" s="85"/>
      <c r="K6" s="85"/>
      <c r="L6" s="85"/>
      <c r="M6" s="79"/>
      <c r="N6" s="79"/>
      <c r="O6" s="79"/>
      <c r="P6" s="79"/>
    </row>
    <row r="7" spans="1:16" x14ac:dyDescent="0.25">
      <c r="A7" s="90" t="s">
        <v>161</v>
      </c>
      <c r="B7" s="85"/>
      <c r="C7" s="85"/>
      <c r="D7" s="85"/>
      <c r="E7" s="85"/>
      <c r="F7" s="85"/>
      <c r="G7" s="85"/>
      <c r="H7" s="85"/>
      <c r="I7" s="85"/>
      <c r="J7" s="85"/>
      <c r="K7" s="85"/>
      <c r="L7" s="85"/>
      <c r="M7" s="78"/>
      <c r="N7" s="78"/>
      <c r="O7" s="78"/>
      <c r="P7" s="78"/>
    </row>
    <row r="8" spans="1:16" x14ac:dyDescent="0.25">
      <c r="A8" s="90" t="s">
        <v>162</v>
      </c>
      <c r="B8" s="85"/>
      <c r="C8" s="85"/>
      <c r="D8" s="85"/>
      <c r="E8" s="85"/>
      <c r="F8" s="85"/>
      <c r="G8" s="85"/>
      <c r="H8" s="85"/>
      <c r="I8" s="85"/>
      <c r="J8" s="85"/>
      <c r="K8" s="85"/>
      <c r="L8" s="85"/>
      <c r="M8" s="77"/>
      <c r="N8" s="77"/>
      <c r="O8" s="77"/>
      <c r="P8" s="77"/>
    </row>
    <row r="9" spans="1:16" x14ac:dyDescent="0.25">
      <c r="A9" s="90" t="s">
        <v>163</v>
      </c>
      <c r="B9" s="85"/>
      <c r="C9" s="85"/>
      <c r="D9" s="85"/>
      <c r="E9" s="85"/>
      <c r="F9" s="85"/>
      <c r="G9" s="85"/>
      <c r="H9" s="85"/>
      <c r="I9" s="85"/>
      <c r="J9" s="85"/>
      <c r="K9" s="85"/>
      <c r="L9" s="85"/>
      <c r="M9" s="78"/>
      <c r="N9" s="78"/>
      <c r="O9" s="78"/>
      <c r="P9" s="78"/>
    </row>
    <row r="10" spans="1:16" x14ac:dyDescent="0.25">
      <c r="A10" s="90" t="s">
        <v>164</v>
      </c>
      <c r="B10" s="85"/>
      <c r="C10" s="85"/>
      <c r="D10" s="85"/>
      <c r="E10" s="85"/>
      <c r="F10" s="85"/>
      <c r="G10" s="85"/>
      <c r="H10" s="85"/>
      <c r="I10" s="85"/>
      <c r="J10" s="85"/>
      <c r="K10" s="85"/>
      <c r="L10" s="85"/>
      <c r="M10" s="77"/>
      <c r="N10" s="77"/>
      <c r="O10" s="77"/>
      <c r="P10" s="77"/>
    </row>
    <row r="11" spans="1:16" x14ac:dyDescent="0.25">
      <c r="A11" s="84" t="s">
        <v>165</v>
      </c>
      <c r="B11" s="85"/>
      <c r="C11" s="85"/>
      <c r="D11" s="85"/>
      <c r="E11" s="85"/>
      <c r="F11" s="85"/>
      <c r="G11" s="85"/>
      <c r="H11" s="85"/>
      <c r="I11" s="85"/>
      <c r="J11" s="85"/>
      <c r="K11" s="85"/>
      <c r="L11" s="85"/>
      <c r="M11" s="79"/>
      <c r="N11" s="79"/>
      <c r="O11" s="79"/>
      <c r="P11" s="79"/>
    </row>
    <row r="12" spans="1:16" x14ac:dyDescent="0.25">
      <c r="A12" s="84" t="s">
        <v>166</v>
      </c>
      <c r="B12" s="85"/>
      <c r="C12" s="85"/>
      <c r="D12" s="85"/>
      <c r="E12" s="85"/>
      <c r="F12" s="85"/>
      <c r="G12" s="85"/>
      <c r="H12" s="85"/>
      <c r="I12" s="85"/>
      <c r="J12" s="85"/>
      <c r="K12" s="85"/>
      <c r="L12" s="85"/>
      <c r="M12" s="77"/>
      <c r="N12" s="77"/>
      <c r="O12" s="77"/>
      <c r="P12" s="77"/>
    </row>
    <row r="13" spans="1:16" x14ac:dyDescent="0.25">
      <c r="A13" s="89" t="s">
        <v>154</v>
      </c>
      <c r="B13" s="85"/>
      <c r="C13" s="85"/>
      <c r="D13" s="85"/>
      <c r="E13" s="85"/>
      <c r="F13" s="85"/>
      <c r="G13" s="85"/>
      <c r="H13" s="85"/>
      <c r="I13" s="85"/>
      <c r="J13" s="85"/>
      <c r="K13" s="85"/>
      <c r="L13" s="85"/>
      <c r="M13" s="76"/>
      <c r="N13" s="76"/>
      <c r="O13" s="76"/>
      <c r="P13" s="76"/>
    </row>
    <row r="14" spans="1:16" x14ac:dyDescent="0.25">
      <c r="A14" s="91" t="s">
        <v>155</v>
      </c>
      <c r="B14" s="87"/>
      <c r="C14" s="87"/>
      <c r="D14" s="87"/>
      <c r="E14" s="87"/>
      <c r="F14" s="87"/>
      <c r="G14" s="87"/>
      <c r="H14" s="87"/>
      <c r="I14" s="87"/>
      <c r="J14" s="87"/>
      <c r="K14" s="87"/>
      <c r="L14" s="87"/>
      <c r="M14" s="80"/>
      <c r="N14" s="80"/>
      <c r="O14" s="80"/>
      <c r="P14" s="80"/>
    </row>
    <row r="15" spans="1:16" x14ac:dyDescent="0.25">
      <c r="A15" s="91" t="s">
        <v>156</v>
      </c>
      <c r="B15" s="87"/>
      <c r="C15" s="87"/>
      <c r="D15" s="87"/>
      <c r="E15" s="87"/>
      <c r="F15" s="87"/>
      <c r="G15" s="87"/>
      <c r="H15" s="87"/>
      <c r="I15" s="87"/>
      <c r="J15" s="87"/>
      <c r="K15" s="87"/>
      <c r="L15" s="87"/>
      <c r="M15" s="80"/>
      <c r="N15" s="80"/>
      <c r="O15" s="80"/>
      <c r="P15" s="80"/>
    </row>
    <row r="16" spans="1:16" x14ac:dyDescent="0.25">
      <c r="A16" s="91" t="s">
        <v>157</v>
      </c>
      <c r="B16" s="87"/>
      <c r="C16" s="87"/>
      <c r="D16" s="87"/>
      <c r="E16" s="87"/>
      <c r="F16" s="87"/>
      <c r="G16" s="87"/>
      <c r="H16" s="87"/>
      <c r="I16" s="87"/>
      <c r="J16" s="87"/>
      <c r="K16" s="87"/>
      <c r="L16" s="87"/>
      <c r="M16" s="80"/>
      <c r="N16" s="80"/>
      <c r="O16" s="80"/>
      <c r="P16" s="80"/>
    </row>
    <row r="17" spans="1:16" x14ac:dyDescent="0.25">
      <c r="A17" s="89" t="s">
        <v>158</v>
      </c>
      <c r="B17" s="85"/>
      <c r="C17" s="85"/>
      <c r="D17" s="85"/>
      <c r="E17" s="85"/>
      <c r="F17" s="85"/>
      <c r="G17" s="85"/>
      <c r="H17" s="85"/>
      <c r="I17" s="85"/>
      <c r="J17" s="85"/>
      <c r="K17" s="85"/>
      <c r="L17" s="85"/>
      <c r="M17" s="76"/>
      <c r="N17" s="76"/>
      <c r="O17" s="76"/>
      <c r="P17" s="76"/>
    </row>
    <row r="18" spans="1:16" x14ac:dyDescent="0.25">
      <c r="A18" s="84" t="s">
        <v>167</v>
      </c>
      <c r="B18" s="85"/>
      <c r="C18" s="85"/>
      <c r="D18" s="85"/>
      <c r="E18" s="85"/>
      <c r="F18" s="85"/>
      <c r="G18" s="85"/>
      <c r="H18" s="85"/>
      <c r="I18" s="85"/>
      <c r="J18" s="85"/>
      <c r="K18" s="85"/>
      <c r="L18" s="85"/>
      <c r="M18" s="79"/>
      <c r="N18" s="79"/>
      <c r="O18" s="79"/>
      <c r="P18" s="79"/>
    </row>
    <row r="19" spans="1:16" x14ac:dyDescent="0.25">
      <c r="A19" s="84" t="s">
        <v>168</v>
      </c>
      <c r="B19" s="85"/>
      <c r="C19" s="85"/>
      <c r="D19" s="85"/>
      <c r="E19" s="85"/>
      <c r="F19" s="85"/>
      <c r="G19" s="85"/>
      <c r="H19" s="85"/>
      <c r="I19" s="85"/>
      <c r="J19" s="85"/>
      <c r="K19" s="85"/>
      <c r="L19" s="85"/>
      <c r="M19" s="77"/>
      <c r="N19" s="77"/>
      <c r="O19" s="77"/>
      <c r="P19" s="77"/>
    </row>
    <row r="20" spans="1:16" x14ac:dyDescent="0.25">
      <c r="A20" s="88" t="s">
        <v>169</v>
      </c>
      <c r="B20" s="85"/>
      <c r="C20" s="85"/>
      <c r="D20" s="85"/>
      <c r="E20" s="85"/>
      <c r="F20" s="85"/>
      <c r="G20" s="85"/>
      <c r="H20" s="85"/>
      <c r="I20" s="85"/>
      <c r="J20" s="85"/>
      <c r="K20" s="85"/>
      <c r="L20" s="85"/>
      <c r="M20" s="81"/>
      <c r="N20" s="81"/>
      <c r="O20" s="81"/>
      <c r="P20" s="81"/>
    </row>
    <row r="21" spans="1:16" x14ac:dyDescent="0.25">
      <c r="A21" s="86" t="s">
        <v>170</v>
      </c>
      <c r="B21" s="87"/>
      <c r="C21" s="87"/>
      <c r="D21" s="87"/>
      <c r="E21" s="87"/>
      <c r="F21" s="87"/>
      <c r="G21" s="87"/>
      <c r="H21" s="87"/>
      <c r="I21" s="87"/>
      <c r="J21" s="87"/>
      <c r="K21" s="87"/>
      <c r="L21" s="87"/>
      <c r="M21" s="82"/>
      <c r="N21" s="82"/>
      <c r="O21" s="82"/>
      <c r="P21" s="82"/>
    </row>
    <row r="22" spans="1:16" x14ac:dyDescent="0.25">
      <c r="A22" s="86" t="s">
        <v>171</v>
      </c>
      <c r="B22" s="87"/>
      <c r="C22" s="87"/>
      <c r="D22" s="87"/>
      <c r="E22" s="87"/>
      <c r="F22" s="87"/>
      <c r="G22" s="87"/>
      <c r="H22" s="87"/>
      <c r="I22" s="87"/>
      <c r="J22" s="87"/>
      <c r="K22" s="87"/>
      <c r="L22" s="87"/>
      <c r="M22" s="82"/>
      <c r="N22" s="82"/>
      <c r="O22" s="82"/>
      <c r="P22" s="82"/>
    </row>
    <row r="23" spans="1:16" x14ac:dyDescent="0.25">
      <c r="A23" s="89" t="s">
        <v>159</v>
      </c>
      <c r="B23" s="85"/>
      <c r="C23" s="85"/>
      <c r="D23" s="85"/>
      <c r="E23" s="85"/>
      <c r="F23" s="85"/>
      <c r="G23" s="85"/>
      <c r="H23" s="85"/>
      <c r="I23" s="85"/>
      <c r="J23" s="85"/>
      <c r="K23" s="85"/>
      <c r="L23" s="85"/>
      <c r="M23" s="76"/>
      <c r="N23" s="76"/>
      <c r="O23" s="76"/>
      <c r="P23" s="76"/>
    </row>
    <row r="24" spans="1:16" x14ac:dyDescent="0.25">
      <c r="A24" s="84" t="s">
        <v>172</v>
      </c>
      <c r="B24" s="85"/>
      <c r="C24" s="85"/>
      <c r="D24" s="85"/>
      <c r="E24" s="85"/>
      <c r="F24" s="85"/>
      <c r="G24" s="85"/>
      <c r="H24" s="85"/>
      <c r="I24" s="85"/>
      <c r="J24" s="85"/>
      <c r="K24" s="85"/>
      <c r="L24" s="85"/>
      <c r="M24" s="79"/>
      <c r="N24" s="79"/>
      <c r="O24" s="79"/>
      <c r="P24" s="79"/>
    </row>
    <row r="25" spans="1:16" x14ac:dyDescent="0.25">
      <c r="A25" s="86" t="s">
        <v>160</v>
      </c>
      <c r="B25" s="87"/>
      <c r="C25" s="87"/>
      <c r="D25" s="87"/>
      <c r="E25" s="87"/>
      <c r="F25" s="87"/>
      <c r="G25" s="87"/>
      <c r="H25" s="87"/>
      <c r="I25" s="87"/>
      <c r="J25" s="87"/>
      <c r="K25" s="87"/>
      <c r="L25" s="87"/>
      <c r="M25" s="82"/>
      <c r="N25" s="82"/>
      <c r="O25" s="82"/>
      <c r="P25" s="82"/>
    </row>
  </sheetData>
  <mergeCells count="25">
    <mergeCell ref="A6:L6"/>
    <mergeCell ref="A1:L1"/>
    <mergeCell ref="A2:L2"/>
    <mergeCell ref="A3:L3"/>
    <mergeCell ref="A4:L4"/>
    <mergeCell ref="A5:L5"/>
    <mergeCell ref="A18:L18"/>
    <mergeCell ref="A7:L7"/>
    <mergeCell ref="A8:L8"/>
    <mergeCell ref="A9:L9"/>
    <mergeCell ref="A10:L10"/>
    <mergeCell ref="A11:L11"/>
    <mergeCell ref="A12:L12"/>
    <mergeCell ref="A13:L13"/>
    <mergeCell ref="A14:L14"/>
    <mergeCell ref="A15:L15"/>
    <mergeCell ref="A16:L16"/>
    <mergeCell ref="A17:L17"/>
    <mergeCell ref="A24:L24"/>
    <mergeCell ref="A25:L25"/>
    <mergeCell ref="A19:L19"/>
    <mergeCell ref="A20:L20"/>
    <mergeCell ref="A21:L21"/>
    <mergeCell ref="A22:L22"/>
    <mergeCell ref="A23:L23"/>
  </mergeCells>
  <pageMargins left="0.7" right="0.7" top="0.75" bottom="0.75" header="0.3" footer="0.3"/>
  <pageSetup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2AB36-8E59-4111-A055-776C0008770B}">
  <dimension ref="A1:F22"/>
  <sheetViews>
    <sheetView showGridLines="0" zoomScaleNormal="100" workbookViewId="0">
      <selection sqref="A1:F1"/>
    </sheetView>
  </sheetViews>
  <sheetFormatPr defaultRowHeight="15" x14ac:dyDescent="0.25"/>
  <cols>
    <col min="1" max="1" width="33.140625" customWidth="1"/>
    <col min="2" max="2" width="15.42578125" customWidth="1"/>
    <col min="3" max="3" width="11.7109375" customWidth="1"/>
    <col min="4" max="5" width="9.140625" customWidth="1"/>
    <col min="6" max="6" width="14.28515625" customWidth="1"/>
  </cols>
  <sheetData>
    <row r="1" spans="1:6" ht="11.25" customHeight="1" x14ac:dyDescent="0.25">
      <c r="A1" s="98" t="s">
        <v>0</v>
      </c>
      <c r="B1" s="98"/>
      <c r="C1" s="98"/>
      <c r="D1" s="98"/>
      <c r="E1" s="98"/>
      <c r="F1" s="98"/>
    </row>
    <row r="2" spans="1:6" ht="11.25" customHeight="1" x14ac:dyDescent="0.25">
      <c r="A2" s="99" t="s">
        <v>135</v>
      </c>
      <c r="B2" s="99"/>
      <c r="C2" s="99"/>
      <c r="D2" s="99"/>
      <c r="E2" s="99"/>
      <c r="F2" s="99"/>
    </row>
    <row r="3" spans="1:6" x14ac:dyDescent="0.25">
      <c r="A3" s="101" t="s">
        <v>1</v>
      </c>
      <c r="B3" s="95" t="s">
        <v>122</v>
      </c>
      <c r="C3" s="95"/>
      <c r="D3" s="95" t="s">
        <v>123</v>
      </c>
      <c r="E3" s="95"/>
      <c r="F3" s="95"/>
    </row>
    <row r="4" spans="1:6" ht="11.25" customHeight="1" x14ac:dyDescent="0.25">
      <c r="A4" s="102"/>
      <c r="B4" s="3" t="s">
        <v>3</v>
      </c>
      <c r="C4" s="3" t="s">
        <v>174</v>
      </c>
      <c r="D4" s="3" t="s">
        <v>146</v>
      </c>
      <c r="E4" s="3" t="s">
        <v>5</v>
      </c>
      <c r="F4" s="3" t="s">
        <v>136</v>
      </c>
    </row>
    <row r="5" spans="1:6" ht="11.25" customHeight="1" x14ac:dyDescent="0.25">
      <c r="A5" s="95" t="s">
        <v>6</v>
      </c>
      <c r="B5" s="95"/>
      <c r="C5" s="95"/>
      <c r="D5" s="95"/>
      <c r="E5" s="95"/>
      <c r="F5" s="95"/>
    </row>
    <row r="6" spans="1:6" ht="11.25" customHeight="1" x14ac:dyDescent="0.25">
      <c r="A6" s="67" t="s">
        <v>7</v>
      </c>
      <c r="B6" s="68">
        <v>268000</v>
      </c>
      <c r="C6" s="68">
        <v>44200</v>
      </c>
      <c r="D6" s="68">
        <v>20000</v>
      </c>
      <c r="E6" s="69">
        <v>21600</v>
      </c>
      <c r="F6" s="68">
        <v>41500</v>
      </c>
    </row>
    <row r="7" spans="1:6" ht="11.25" customHeight="1" x14ac:dyDescent="0.25">
      <c r="A7" s="70" t="s">
        <v>8</v>
      </c>
      <c r="B7" s="71">
        <v>1060000</v>
      </c>
      <c r="C7" s="71">
        <v>173000</v>
      </c>
      <c r="D7" s="71">
        <v>87900</v>
      </c>
      <c r="E7" s="71">
        <v>88200</v>
      </c>
      <c r="F7" s="71">
        <v>176000</v>
      </c>
    </row>
    <row r="8" spans="1:6" ht="11.25" customHeight="1" x14ac:dyDescent="0.25">
      <c r="A8" s="100" t="s">
        <v>9</v>
      </c>
      <c r="B8" s="100"/>
      <c r="C8" s="100"/>
      <c r="D8" s="100"/>
      <c r="E8" s="100"/>
      <c r="F8" s="100"/>
    </row>
    <row r="9" spans="1:6" ht="11.25" customHeight="1" x14ac:dyDescent="0.25">
      <c r="A9" s="72" t="s">
        <v>10</v>
      </c>
      <c r="B9" s="73">
        <v>1550000</v>
      </c>
      <c r="C9" s="73">
        <v>283000</v>
      </c>
      <c r="D9" s="73">
        <v>117000</v>
      </c>
      <c r="E9" s="73">
        <v>166000</v>
      </c>
      <c r="F9" s="73">
        <v>283000</v>
      </c>
    </row>
    <row r="10" spans="1:6" ht="11.25" customHeight="1" x14ac:dyDescent="0.25">
      <c r="A10" s="100" t="s">
        <v>11</v>
      </c>
      <c r="B10" s="100"/>
      <c r="C10" s="100"/>
      <c r="D10" s="100"/>
      <c r="E10" s="100"/>
      <c r="F10" s="100"/>
    </row>
    <row r="11" spans="1:6" ht="11.25" customHeight="1" x14ac:dyDescent="0.25">
      <c r="A11" s="67" t="s">
        <v>12</v>
      </c>
      <c r="B11" s="74">
        <v>349</v>
      </c>
      <c r="C11" s="74">
        <v>60</v>
      </c>
      <c r="D11" s="74">
        <v>16</v>
      </c>
      <c r="E11" s="74">
        <v>0</v>
      </c>
      <c r="F11" s="74">
        <v>16</v>
      </c>
    </row>
    <row r="12" spans="1:6" ht="11.25" customHeight="1" x14ac:dyDescent="0.25">
      <c r="A12" s="67" t="s">
        <v>13</v>
      </c>
      <c r="B12" s="74">
        <v>217</v>
      </c>
      <c r="C12" s="74">
        <v>200</v>
      </c>
      <c r="D12" s="74">
        <v>0</v>
      </c>
      <c r="E12" s="74">
        <v>0</v>
      </c>
      <c r="F12" s="74">
        <v>0</v>
      </c>
    </row>
    <row r="13" spans="1:6" ht="11.25" customHeight="1" x14ac:dyDescent="0.25">
      <c r="A13" s="70" t="s">
        <v>14</v>
      </c>
      <c r="B13" s="75">
        <v>510000</v>
      </c>
      <c r="C13" s="75">
        <v>75400</v>
      </c>
      <c r="D13" s="75">
        <v>31600</v>
      </c>
      <c r="E13" s="75">
        <v>79700</v>
      </c>
      <c r="F13" s="75">
        <v>111000</v>
      </c>
    </row>
    <row r="14" spans="1:6" ht="11.25" customHeight="1" x14ac:dyDescent="0.25">
      <c r="A14" s="100" t="s">
        <v>15</v>
      </c>
      <c r="B14" s="100"/>
      <c r="C14" s="100"/>
      <c r="D14" s="100"/>
      <c r="E14" s="100"/>
      <c r="F14" s="100"/>
    </row>
    <row r="15" spans="1:6" ht="11.25" customHeight="1" x14ac:dyDescent="0.25">
      <c r="A15" s="67" t="s">
        <v>12</v>
      </c>
      <c r="B15" s="69">
        <v>242000</v>
      </c>
      <c r="C15" s="69">
        <v>23700</v>
      </c>
      <c r="D15" s="69">
        <v>11100</v>
      </c>
      <c r="E15" s="69">
        <v>9990</v>
      </c>
      <c r="F15" s="69">
        <v>21100</v>
      </c>
    </row>
    <row r="16" spans="1:6" ht="11.25" customHeight="1" x14ac:dyDescent="0.25">
      <c r="A16" s="67" t="s">
        <v>16</v>
      </c>
      <c r="B16" s="69">
        <v>345</v>
      </c>
      <c r="C16" s="69">
        <v>0</v>
      </c>
      <c r="D16" s="69">
        <v>25</v>
      </c>
      <c r="E16" s="69">
        <v>45</v>
      </c>
      <c r="F16" s="69">
        <v>70</v>
      </c>
    </row>
    <row r="17" spans="1:6" ht="11.25" customHeight="1" x14ac:dyDescent="0.25">
      <c r="A17" s="70" t="s">
        <v>17</v>
      </c>
      <c r="B17" s="71">
        <v>24200</v>
      </c>
      <c r="C17" s="71">
        <v>2890</v>
      </c>
      <c r="D17" s="71">
        <v>2030</v>
      </c>
      <c r="E17" s="71">
        <v>2170</v>
      </c>
      <c r="F17" s="69">
        <v>4200</v>
      </c>
    </row>
    <row r="18" spans="1:6" ht="11.25" customHeight="1" x14ac:dyDescent="0.25">
      <c r="A18" s="95" t="s">
        <v>18</v>
      </c>
      <c r="B18" s="95"/>
      <c r="C18" s="95"/>
      <c r="D18" s="95"/>
      <c r="E18" s="95"/>
      <c r="F18" s="95"/>
    </row>
    <row r="19" spans="1:6" ht="11.25" customHeight="1" x14ac:dyDescent="0.25">
      <c r="A19" s="9" t="s">
        <v>19</v>
      </c>
      <c r="B19" s="11">
        <v>106.69</v>
      </c>
      <c r="C19" s="11">
        <v>102.93</v>
      </c>
      <c r="D19" s="11">
        <v>113.09</v>
      </c>
      <c r="E19" s="11">
        <v>109.41</v>
      </c>
      <c r="F19" s="11">
        <f>111.25</f>
        <v>111.25</v>
      </c>
    </row>
    <row r="20" spans="1:6" ht="11.25" customHeight="1" x14ac:dyDescent="0.25">
      <c r="A20" s="96" t="s">
        <v>20</v>
      </c>
      <c r="B20" s="96"/>
      <c r="C20" s="96"/>
      <c r="D20" s="96"/>
      <c r="E20" s="96"/>
      <c r="F20" s="96"/>
    </row>
    <row r="21" spans="1:6" ht="11.25" customHeight="1" x14ac:dyDescent="0.25">
      <c r="A21" s="97" t="s">
        <v>21</v>
      </c>
      <c r="B21" s="97"/>
      <c r="C21" s="97"/>
      <c r="D21" s="97"/>
      <c r="E21" s="97"/>
      <c r="F21" s="97"/>
    </row>
    <row r="22" spans="1:6" ht="11.25" customHeight="1" x14ac:dyDescent="0.25">
      <c r="A22" s="1"/>
      <c r="B22" s="12"/>
      <c r="C22" s="1"/>
      <c r="D22" s="1"/>
      <c r="E22" s="1"/>
      <c r="F22" s="12"/>
    </row>
  </sheetData>
  <mergeCells count="12">
    <mergeCell ref="B3:C3"/>
    <mergeCell ref="A20:F20"/>
    <mergeCell ref="A21:F21"/>
    <mergeCell ref="A1:F1"/>
    <mergeCell ref="A2:F2"/>
    <mergeCell ref="A18:F18"/>
    <mergeCell ref="A10:F10"/>
    <mergeCell ref="A14:F14"/>
    <mergeCell ref="A8:F8"/>
    <mergeCell ref="A5:F5"/>
    <mergeCell ref="A3:A4"/>
    <mergeCell ref="D3:F3"/>
  </mergeCells>
  <printOptions horizontalCentered="1"/>
  <pageMargins left="0.5" right="0.5" top="0.5" bottom="0.75" header="0.3" footer="0.3"/>
  <pageSetup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46526-19F8-40C0-875A-6D732B555AC9}">
  <dimension ref="A1:D23"/>
  <sheetViews>
    <sheetView showGridLines="0" zoomScaleNormal="100" workbookViewId="0">
      <selection sqref="A1:D1"/>
    </sheetView>
  </sheetViews>
  <sheetFormatPr defaultRowHeight="15" x14ac:dyDescent="0.25"/>
  <cols>
    <col min="1" max="1" width="17.140625" customWidth="1"/>
    <col min="2" max="4" width="15.7109375" customWidth="1"/>
  </cols>
  <sheetData>
    <row r="1" spans="1:4" ht="11.25" customHeight="1" x14ac:dyDescent="0.25">
      <c r="A1" s="98" t="s">
        <v>22</v>
      </c>
      <c r="B1" s="103"/>
      <c r="C1" s="103"/>
      <c r="D1" s="103"/>
    </row>
    <row r="2" spans="1:4" ht="11.25" customHeight="1" x14ac:dyDescent="0.25">
      <c r="A2" s="104" t="s">
        <v>139</v>
      </c>
      <c r="B2" s="104"/>
      <c r="C2" s="104"/>
      <c r="D2" s="104"/>
    </row>
    <row r="3" spans="1:4" ht="11.25" customHeight="1" x14ac:dyDescent="0.25">
      <c r="A3" s="105" t="s">
        <v>23</v>
      </c>
      <c r="B3" s="105" t="s">
        <v>24</v>
      </c>
      <c r="C3" s="107"/>
      <c r="D3" s="107" t="s">
        <v>25</v>
      </c>
    </row>
    <row r="4" spans="1:4" ht="11.25" customHeight="1" x14ac:dyDescent="0.25">
      <c r="A4" s="106"/>
      <c r="B4" s="16" t="s">
        <v>26</v>
      </c>
      <c r="C4" s="2" t="s">
        <v>27</v>
      </c>
      <c r="D4" s="108"/>
    </row>
    <row r="5" spans="1:4" ht="11.25" customHeight="1" x14ac:dyDescent="0.25">
      <c r="A5" s="95" t="s">
        <v>2</v>
      </c>
      <c r="B5" s="95"/>
      <c r="C5" s="95"/>
      <c r="D5" s="95"/>
    </row>
    <row r="6" spans="1:4" ht="11.25" customHeight="1" x14ac:dyDescent="0.25">
      <c r="A6" s="4" t="s">
        <v>5</v>
      </c>
      <c r="B6" s="17">
        <v>22200</v>
      </c>
      <c r="C6" s="17">
        <v>21700</v>
      </c>
      <c r="D6" s="17">
        <v>86500</v>
      </c>
    </row>
    <row r="7" spans="1:4" ht="11.25" customHeight="1" x14ac:dyDescent="0.25">
      <c r="A7" s="4" t="s">
        <v>28</v>
      </c>
      <c r="B7" s="17">
        <v>24100</v>
      </c>
      <c r="C7" s="17">
        <v>23500</v>
      </c>
      <c r="D7" s="17">
        <v>88700</v>
      </c>
    </row>
    <row r="8" spans="1:4" ht="11.25" customHeight="1" x14ac:dyDescent="0.25">
      <c r="A8" s="4" t="s">
        <v>29</v>
      </c>
      <c r="B8" s="17">
        <v>23000</v>
      </c>
      <c r="C8" s="17">
        <v>22400</v>
      </c>
      <c r="D8" s="17">
        <v>91900</v>
      </c>
    </row>
    <row r="9" spans="1:4" ht="11.25" customHeight="1" x14ac:dyDescent="0.25">
      <c r="A9" s="4" t="s">
        <v>30</v>
      </c>
      <c r="B9" s="17">
        <v>23100</v>
      </c>
      <c r="C9" s="17">
        <v>22500</v>
      </c>
      <c r="D9" s="17">
        <v>89200</v>
      </c>
    </row>
    <row r="10" spans="1:4" ht="11.25" customHeight="1" x14ac:dyDescent="0.25">
      <c r="A10" s="4" t="s">
        <v>31</v>
      </c>
      <c r="B10" s="17">
        <v>28200</v>
      </c>
      <c r="C10" s="17">
        <v>27500</v>
      </c>
      <c r="D10" s="17">
        <v>86300</v>
      </c>
    </row>
    <row r="11" spans="1:4" ht="11.25" customHeight="1" x14ac:dyDescent="0.25">
      <c r="A11" s="4" t="s">
        <v>32</v>
      </c>
      <c r="B11" s="17">
        <v>23500</v>
      </c>
      <c r="C11" s="17">
        <v>22900</v>
      </c>
      <c r="D11" s="17">
        <v>88500</v>
      </c>
    </row>
    <row r="12" spans="1:4" ht="11.25" customHeight="1" x14ac:dyDescent="0.25">
      <c r="A12" s="4" t="s">
        <v>33</v>
      </c>
      <c r="B12" s="17">
        <v>25900</v>
      </c>
      <c r="C12" s="17">
        <v>25200</v>
      </c>
      <c r="D12" s="17">
        <v>87700</v>
      </c>
    </row>
    <row r="13" spans="1:4" ht="11.25" customHeight="1" x14ac:dyDescent="0.25">
      <c r="A13" s="4" t="s">
        <v>34</v>
      </c>
      <c r="B13" s="17">
        <v>23200</v>
      </c>
      <c r="C13" s="17">
        <v>22600</v>
      </c>
      <c r="D13" s="17">
        <v>88600</v>
      </c>
    </row>
    <row r="14" spans="1:4" ht="11.25" customHeight="1" x14ac:dyDescent="0.25">
      <c r="A14" s="4" t="s">
        <v>35</v>
      </c>
      <c r="B14" s="17">
        <v>23900</v>
      </c>
      <c r="C14" s="17">
        <v>23200</v>
      </c>
      <c r="D14" s="17">
        <v>89400</v>
      </c>
    </row>
    <row r="15" spans="1:4" ht="11.25" customHeight="1" x14ac:dyDescent="0.25">
      <c r="A15" s="4" t="s">
        <v>36</v>
      </c>
      <c r="B15" s="17">
        <v>16600</v>
      </c>
      <c r="C15" s="17">
        <v>16200</v>
      </c>
      <c r="D15" s="17">
        <v>91100</v>
      </c>
    </row>
    <row r="16" spans="1:4" ht="11.25" customHeight="1" x14ac:dyDescent="0.25">
      <c r="A16" s="4" t="s">
        <v>37</v>
      </c>
      <c r="B16" s="17">
        <v>18300</v>
      </c>
      <c r="C16" s="17">
        <v>17800</v>
      </c>
      <c r="D16" s="17">
        <v>89000</v>
      </c>
    </row>
    <row r="17" spans="1:4" ht="11.25" customHeight="1" x14ac:dyDescent="0.25">
      <c r="A17" s="18" t="s">
        <v>3</v>
      </c>
      <c r="B17" s="19">
        <v>275000</v>
      </c>
      <c r="C17" s="19">
        <v>268000</v>
      </c>
      <c r="D17" s="19">
        <v>1060000</v>
      </c>
    </row>
    <row r="18" spans="1:4" ht="11.25" customHeight="1" x14ac:dyDescent="0.25">
      <c r="A18" s="95" t="s">
        <v>123</v>
      </c>
      <c r="B18" s="95"/>
      <c r="C18" s="95"/>
      <c r="D18" s="95"/>
    </row>
    <row r="19" spans="1:4" ht="11.25" customHeight="1" x14ac:dyDescent="0.25">
      <c r="A19" s="20" t="s">
        <v>4</v>
      </c>
      <c r="B19" s="21">
        <v>20500</v>
      </c>
      <c r="C19" s="21">
        <v>20000</v>
      </c>
      <c r="D19" s="21">
        <v>87900</v>
      </c>
    </row>
    <row r="20" spans="1:4" ht="11.25" customHeight="1" x14ac:dyDescent="0.25">
      <c r="A20" s="4" t="s">
        <v>5</v>
      </c>
      <c r="B20" s="17">
        <v>22100</v>
      </c>
      <c r="C20" s="17">
        <v>21600</v>
      </c>
      <c r="D20" s="17">
        <v>88200</v>
      </c>
    </row>
    <row r="21" spans="1:4" ht="11.25" customHeight="1" x14ac:dyDescent="0.25">
      <c r="A21" s="22" t="s">
        <v>136</v>
      </c>
      <c r="B21" s="19">
        <v>42700</v>
      </c>
      <c r="C21" s="19">
        <v>41500</v>
      </c>
      <c r="D21" s="19">
        <v>176000</v>
      </c>
    </row>
    <row r="22" spans="1:4" ht="11.25" customHeight="1" x14ac:dyDescent="0.25">
      <c r="A22" s="96" t="s">
        <v>20</v>
      </c>
      <c r="B22" s="96"/>
      <c r="C22" s="96"/>
      <c r="D22" s="96"/>
    </row>
    <row r="23" spans="1:4" x14ac:dyDescent="0.25">
      <c r="A23" s="23"/>
      <c r="B23" s="25"/>
      <c r="C23" s="25"/>
      <c r="D23" s="24"/>
    </row>
  </sheetData>
  <mergeCells count="8">
    <mergeCell ref="A22:D22"/>
    <mergeCell ref="A18:D18"/>
    <mergeCell ref="A1:D1"/>
    <mergeCell ref="A2:D2"/>
    <mergeCell ref="A3:A4"/>
    <mergeCell ref="B3:C3"/>
    <mergeCell ref="D3:D4"/>
    <mergeCell ref="A5:D5"/>
  </mergeCells>
  <printOptions horizontalCentered="1"/>
  <pageMargins left="0.5" right="0.5" top="0.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0B70B-70DE-43CD-81C9-2ABC1C76896A}">
  <dimension ref="A1:F24"/>
  <sheetViews>
    <sheetView showGridLines="0" workbookViewId="0">
      <selection activeCell="G19" sqref="G19"/>
    </sheetView>
  </sheetViews>
  <sheetFormatPr defaultRowHeight="15" x14ac:dyDescent="0.25"/>
  <cols>
    <col min="1" max="1" width="17.7109375" customWidth="1"/>
    <col min="2" max="2" width="12.85546875" customWidth="1"/>
    <col min="3" max="4" width="9.7109375" customWidth="1"/>
    <col min="5" max="5" width="11.7109375" customWidth="1"/>
  </cols>
  <sheetData>
    <row r="1" spans="1:6" ht="11.25" customHeight="1" x14ac:dyDescent="0.25">
      <c r="A1" s="112" t="s">
        <v>38</v>
      </c>
      <c r="B1" s="113"/>
      <c r="C1" s="113"/>
      <c r="D1" s="113"/>
      <c r="E1" s="113"/>
      <c r="F1" s="1"/>
    </row>
    <row r="2" spans="1:6" ht="11.25" customHeight="1" x14ac:dyDescent="0.25">
      <c r="A2" s="99" t="s">
        <v>39</v>
      </c>
      <c r="B2" s="99"/>
      <c r="C2" s="99"/>
      <c r="D2" s="99"/>
      <c r="E2" s="99"/>
      <c r="F2" s="1"/>
    </row>
    <row r="3" spans="1:6" ht="33.75" customHeight="1" x14ac:dyDescent="0.25">
      <c r="A3" s="114" t="s">
        <v>23</v>
      </c>
      <c r="B3" s="27" t="s">
        <v>40</v>
      </c>
      <c r="C3" s="115" t="s">
        <v>41</v>
      </c>
      <c r="D3" s="115"/>
      <c r="E3" s="27" t="s">
        <v>42</v>
      </c>
      <c r="F3" s="1"/>
    </row>
    <row r="4" spans="1:6" ht="11.25" customHeight="1" x14ac:dyDescent="0.25">
      <c r="A4" s="108"/>
      <c r="B4" s="3" t="s">
        <v>43</v>
      </c>
      <c r="C4" s="3" t="s">
        <v>43</v>
      </c>
      <c r="D4" s="3" t="s">
        <v>44</v>
      </c>
      <c r="E4" s="3" t="s">
        <v>43</v>
      </c>
      <c r="F4" s="1"/>
    </row>
    <row r="5" spans="1:6" ht="11.25" customHeight="1" x14ac:dyDescent="0.25">
      <c r="A5" s="95" t="s">
        <v>2</v>
      </c>
      <c r="B5" s="95"/>
      <c r="C5" s="95"/>
      <c r="D5" s="95"/>
      <c r="E5" s="95"/>
      <c r="F5" s="1"/>
    </row>
    <row r="6" spans="1:6" ht="11.25" customHeight="1" x14ac:dyDescent="0.25">
      <c r="A6" s="4" t="s">
        <v>5</v>
      </c>
      <c r="B6" s="28">
        <v>103.69</v>
      </c>
      <c r="C6" s="29">
        <v>88.67</v>
      </c>
      <c r="D6" s="29">
        <v>1954.74</v>
      </c>
      <c r="E6" s="29">
        <v>30.81</v>
      </c>
      <c r="F6" s="1"/>
    </row>
    <row r="7" spans="1:6" ht="11.25" customHeight="1" x14ac:dyDescent="0.25">
      <c r="A7" s="4" t="s">
        <v>28</v>
      </c>
      <c r="B7" s="28">
        <v>106.3</v>
      </c>
      <c r="C7" s="29">
        <v>92.22</v>
      </c>
      <c r="D7" s="29">
        <v>2033.1</v>
      </c>
      <c r="E7" s="29">
        <v>31</v>
      </c>
      <c r="F7" s="1"/>
    </row>
    <row r="8" spans="1:6" ht="11.25" customHeight="1" x14ac:dyDescent="0.25">
      <c r="A8" s="4" t="s">
        <v>29</v>
      </c>
      <c r="B8" s="28">
        <v>101.87</v>
      </c>
      <c r="C8" s="29">
        <v>86.57</v>
      </c>
      <c r="D8" s="29">
        <v>1908.53</v>
      </c>
      <c r="E8" s="29">
        <v>29.85</v>
      </c>
      <c r="F8" s="1"/>
    </row>
    <row r="9" spans="1:6" ht="11.25" customHeight="1" x14ac:dyDescent="0.25">
      <c r="A9" s="4" t="s">
        <v>30</v>
      </c>
      <c r="B9" s="28">
        <v>105.65</v>
      </c>
      <c r="C9" s="29">
        <v>88.8</v>
      </c>
      <c r="D9" s="29">
        <v>1957.64</v>
      </c>
      <c r="E9" s="29">
        <v>29.25</v>
      </c>
      <c r="F9" s="1"/>
    </row>
    <row r="10" spans="1:6" ht="11.25" customHeight="1" x14ac:dyDescent="0.25">
      <c r="A10" s="4" t="s">
        <v>31</v>
      </c>
      <c r="B10" s="28">
        <v>107.32</v>
      </c>
      <c r="C10" s="29">
        <v>89.46</v>
      </c>
      <c r="D10" s="29">
        <v>1972.31</v>
      </c>
      <c r="E10" s="29">
        <v>29</v>
      </c>
      <c r="F10" s="1"/>
    </row>
    <row r="11" spans="1:6" ht="11.25" customHeight="1" x14ac:dyDescent="0.25">
      <c r="A11" s="4" t="s">
        <v>32</v>
      </c>
      <c r="B11" s="28">
        <v>109.07</v>
      </c>
      <c r="C11" s="29">
        <v>90.46</v>
      </c>
      <c r="D11" s="29">
        <v>1994.34</v>
      </c>
      <c r="E11" s="29">
        <v>30.2</v>
      </c>
      <c r="F11" s="1"/>
    </row>
    <row r="12" spans="1:6" ht="11.25" customHeight="1" x14ac:dyDescent="0.25">
      <c r="A12" s="4" t="s">
        <v>33</v>
      </c>
      <c r="B12" s="28">
        <v>106.98</v>
      </c>
      <c r="C12" s="29">
        <v>88.21</v>
      </c>
      <c r="D12" s="29">
        <v>1944.63</v>
      </c>
      <c r="E12" s="29">
        <v>30.75</v>
      </c>
      <c r="F12" s="1"/>
    </row>
    <row r="13" spans="1:6" ht="11.25" customHeight="1" x14ac:dyDescent="0.25">
      <c r="A13" s="4" t="s">
        <v>34</v>
      </c>
      <c r="B13" s="28">
        <v>107.59</v>
      </c>
      <c r="C13" s="29">
        <v>88.63</v>
      </c>
      <c r="D13" s="29">
        <v>1953.96</v>
      </c>
      <c r="E13" s="29">
        <v>30</v>
      </c>
      <c r="F13" s="1"/>
    </row>
    <row r="14" spans="1:6" ht="11.25" customHeight="1" x14ac:dyDescent="0.25">
      <c r="A14" s="4" t="s">
        <v>35</v>
      </c>
      <c r="B14" s="28">
        <v>108.78</v>
      </c>
      <c r="C14" s="29">
        <v>88.63</v>
      </c>
      <c r="D14" s="29">
        <v>1953.96</v>
      </c>
      <c r="E14" s="29">
        <v>30.25</v>
      </c>
      <c r="F14" s="1"/>
    </row>
    <row r="15" spans="1:6" ht="11.25" customHeight="1" x14ac:dyDescent="0.25">
      <c r="A15" s="4" t="s">
        <v>36</v>
      </c>
      <c r="B15" s="28">
        <v>110.8</v>
      </c>
      <c r="C15" s="29">
        <v>90.77</v>
      </c>
      <c r="D15" s="29">
        <v>2001.2</v>
      </c>
      <c r="E15" s="29">
        <v>30.75</v>
      </c>
      <c r="F15" s="1"/>
    </row>
    <row r="16" spans="1:6" ht="11.25" customHeight="1" x14ac:dyDescent="0.25">
      <c r="A16" s="4" t="s">
        <v>37</v>
      </c>
      <c r="B16" s="28">
        <v>110.01</v>
      </c>
      <c r="C16" s="29">
        <v>88.08</v>
      </c>
      <c r="D16" s="29">
        <v>1941.75</v>
      </c>
      <c r="E16" s="29">
        <v>31.8</v>
      </c>
      <c r="F16" s="1"/>
    </row>
    <row r="17" spans="1:6" ht="11.25" customHeight="1" x14ac:dyDescent="0.25">
      <c r="A17" s="18" t="s">
        <v>3</v>
      </c>
      <c r="B17" s="28">
        <v>106.69</v>
      </c>
      <c r="C17" s="28">
        <v>88.97</v>
      </c>
      <c r="D17" s="28">
        <v>1961.45</v>
      </c>
      <c r="E17" s="28">
        <v>30.43</v>
      </c>
      <c r="F17" s="1"/>
    </row>
    <row r="18" spans="1:6" ht="11.25" customHeight="1" x14ac:dyDescent="0.25">
      <c r="A18" s="95" t="s">
        <v>123</v>
      </c>
      <c r="B18" s="95"/>
      <c r="C18" s="95"/>
      <c r="D18" s="95"/>
      <c r="E18" s="95"/>
      <c r="F18" s="1"/>
    </row>
    <row r="19" spans="1:6" ht="11.25" customHeight="1" x14ac:dyDescent="0.25">
      <c r="A19" s="20" t="s">
        <v>4</v>
      </c>
      <c r="B19" s="32">
        <f>113.09</f>
        <v>113.09</v>
      </c>
      <c r="C19" s="29">
        <f>90.61</f>
        <v>90.61</v>
      </c>
      <c r="D19" s="32">
        <f>1997.54</f>
        <v>1997.54</v>
      </c>
      <c r="E19" s="32">
        <f>32.38</f>
        <v>32.380000000000003</v>
      </c>
      <c r="F19" s="1"/>
    </row>
    <row r="20" spans="1:6" ht="11.25" customHeight="1" x14ac:dyDescent="0.25">
      <c r="A20" s="4" t="s">
        <v>5</v>
      </c>
      <c r="B20" s="28">
        <f>109.41</f>
        <v>109.41</v>
      </c>
      <c r="C20" s="29">
        <v>86.89</v>
      </c>
      <c r="D20" s="29">
        <f>1915.56</f>
        <v>1915.56</v>
      </c>
      <c r="E20" s="29">
        <f>33.5</f>
        <v>33.5</v>
      </c>
      <c r="F20" s="1"/>
    </row>
    <row r="21" spans="1:6" ht="11.25" customHeight="1" x14ac:dyDescent="0.25">
      <c r="A21" s="22" t="s">
        <v>136</v>
      </c>
      <c r="B21" s="30">
        <v>111.25</v>
      </c>
      <c r="C21" s="31">
        <v>88.75</v>
      </c>
      <c r="D21" s="31">
        <v>1956.55</v>
      </c>
      <c r="E21" s="31">
        <v>32.94</v>
      </c>
      <c r="F21" s="1"/>
    </row>
    <row r="22" spans="1:6" ht="22.5" customHeight="1" x14ac:dyDescent="0.25">
      <c r="A22" s="109" t="s">
        <v>45</v>
      </c>
      <c r="B22" s="110"/>
      <c r="C22" s="110"/>
      <c r="D22" s="110"/>
      <c r="E22" s="110"/>
      <c r="F22" s="33"/>
    </row>
    <row r="23" spans="1:6" ht="22.5" customHeight="1" x14ac:dyDescent="0.25">
      <c r="A23" s="111" t="s">
        <v>46</v>
      </c>
      <c r="B23" s="111"/>
      <c r="C23" s="111"/>
      <c r="D23" s="111"/>
      <c r="E23" s="111"/>
      <c r="F23" s="4"/>
    </row>
    <row r="24" spans="1:6" ht="11.25" customHeight="1" x14ac:dyDescent="0.25">
      <c r="A24" s="4"/>
      <c r="B24" s="4"/>
      <c r="C24" s="4"/>
      <c r="D24" s="4"/>
      <c r="E24" s="4"/>
      <c r="F24" s="4"/>
    </row>
  </sheetData>
  <mergeCells count="8">
    <mergeCell ref="A22:E22"/>
    <mergeCell ref="A23:E23"/>
    <mergeCell ref="A1:E1"/>
    <mergeCell ref="A2:E2"/>
    <mergeCell ref="A3:A4"/>
    <mergeCell ref="C3:D3"/>
    <mergeCell ref="A5:E5"/>
    <mergeCell ref="A18:E18"/>
  </mergeCells>
  <printOptions horizontalCentered="1"/>
  <pageMargins left="0.5" right="0.5" top="0.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DA53B-063F-49E7-8A4F-AD01C76FADF5}">
  <dimension ref="A1:E10"/>
  <sheetViews>
    <sheetView showGridLines="0" zoomScaleNormal="100" workbookViewId="0">
      <selection sqref="A1:E1"/>
    </sheetView>
  </sheetViews>
  <sheetFormatPr defaultRowHeight="15" x14ac:dyDescent="0.25"/>
  <cols>
    <col min="1" max="1" width="26.5703125" customWidth="1"/>
    <col min="2" max="2" width="13.5703125" customWidth="1"/>
    <col min="3" max="4" width="12.7109375" customWidth="1"/>
    <col min="5" max="5" width="13.140625" customWidth="1"/>
  </cols>
  <sheetData>
    <row r="1" spans="1:5" ht="11.25" customHeight="1" x14ac:dyDescent="0.25">
      <c r="A1" s="112" t="s">
        <v>132</v>
      </c>
      <c r="B1" s="113"/>
      <c r="C1" s="113"/>
      <c r="D1" s="113"/>
      <c r="E1" s="113"/>
    </row>
    <row r="2" spans="1:5" ht="11.25" customHeight="1" x14ac:dyDescent="0.25">
      <c r="A2" s="99" t="s">
        <v>138</v>
      </c>
      <c r="B2" s="99"/>
      <c r="C2" s="99"/>
      <c r="D2" s="99"/>
      <c r="E2" s="99"/>
    </row>
    <row r="3" spans="1:5" ht="22.5" customHeight="1" x14ac:dyDescent="0.25">
      <c r="A3" s="3" t="s">
        <v>47</v>
      </c>
      <c r="B3" s="27" t="s">
        <v>137</v>
      </c>
      <c r="C3" s="2" t="s">
        <v>48</v>
      </c>
      <c r="D3" s="2" t="s">
        <v>49</v>
      </c>
      <c r="E3" s="27" t="s">
        <v>133</v>
      </c>
    </row>
    <row r="4" spans="1:5" ht="11.25" customHeight="1" x14ac:dyDescent="0.25">
      <c r="A4" s="4" t="s">
        <v>50</v>
      </c>
      <c r="B4" s="34" t="s">
        <v>51</v>
      </c>
      <c r="C4" s="5">
        <v>79300</v>
      </c>
      <c r="D4" s="5">
        <v>79100</v>
      </c>
      <c r="E4" s="34" t="s">
        <v>51</v>
      </c>
    </row>
    <row r="5" spans="1:5" ht="11.25" customHeight="1" x14ac:dyDescent="0.25">
      <c r="A5" s="4" t="s">
        <v>52</v>
      </c>
      <c r="B5" s="35" t="s">
        <v>51</v>
      </c>
      <c r="C5" s="10">
        <v>2210</v>
      </c>
      <c r="D5" s="10">
        <v>2250</v>
      </c>
      <c r="E5" s="35" t="s">
        <v>51</v>
      </c>
    </row>
    <row r="6" spans="1:5" ht="11.25" customHeight="1" x14ac:dyDescent="0.25">
      <c r="A6" s="36" t="s">
        <v>53</v>
      </c>
      <c r="B6" s="5">
        <v>6240</v>
      </c>
      <c r="C6" s="5">
        <v>81500</v>
      </c>
      <c r="D6" s="5">
        <v>81400</v>
      </c>
      <c r="E6" s="5">
        <v>6360</v>
      </c>
    </row>
    <row r="7" spans="1:5" ht="11.25" customHeight="1" x14ac:dyDescent="0.25">
      <c r="A7" s="7" t="s">
        <v>54</v>
      </c>
      <c r="B7" s="37">
        <v>0</v>
      </c>
      <c r="C7" s="37">
        <v>-0.7</v>
      </c>
      <c r="D7" s="37">
        <v>0</v>
      </c>
      <c r="E7" s="37">
        <v>2.1</v>
      </c>
    </row>
    <row r="8" spans="1:5" ht="11.25" customHeight="1" x14ac:dyDescent="0.25">
      <c r="A8" s="111" t="s">
        <v>55</v>
      </c>
      <c r="B8" s="116"/>
      <c r="C8" s="116"/>
      <c r="D8" s="116"/>
      <c r="E8" s="116"/>
    </row>
    <row r="9" spans="1:5" ht="11.25" customHeight="1" x14ac:dyDescent="0.25">
      <c r="A9" s="111" t="s">
        <v>56</v>
      </c>
      <c r="B9" s="116"/>
      <c r="C9" s="116"/>
      <c r="D9" s="116"/>
      <c r="E9" s="116"/>
    </row>
    <row r="10" spans="1:5" ht="11.25" customHeight="1" x14ac:dyDescent="0.25">
      <c r="A10" s="4"/>
      <c r="B10" s="4"/>
      <c r="C10" s="12"/>
      <c r="D10" s="12"/>
      <c r="E10" s="4"/>
    </row>
  </sheetData>
  <mergeCells count="4">
    <mergeCell ref="A1:E1"/>
    <mergeCell ref="A2:E2"/>
    <mergeCell ref="A8:E8"/>
    <mergeCell ref="A9:E9"/>
  </mergeCells>
  <printOptions horizontalCentered="1"/>
  <pageMargins left="0.5" right="0.5" top="0.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17BF8-0331-4F15-8B3B-35C6E5ECAB4B}">
  <dimension ref="A1:E11"/>
  <sheetViews>
    <sheetView showGridLines="0" zoomScaleNormal="100" workbookViewId="0">
      <selection sqref="A1:D1"/>
    </sheetView>
  </sheetViews>
  <sheetFormatPr defaultRowHeight="15" x14ac:dyDescent="0.25"/>
  <cols>
    <col min="1" max="1" width="23.140625" customWidth="1"/>
    <col min="2" max="4" width="11.7109375" customWidth="1"/>
  </cols>
  <sheetData>
    <row r="1" spans="1:5" ht="11.25" customHeight="1" x14ac:dyDescent="0.25">
      <c r="A1" s="112" t="s">
        <v>131</v>
      </c>
      <c r="B1" s="113"/>
      <c r="C1" s="113"/>
      <c r="D1" s="113"/>
      <c r="E1" s="1"/>
    </row>
    <row r="2" spans="1:5" ht="11.25" customHeight="1" x14ac:dyDescent="0.25">
      <c r="A2" s="99" t="s">
        <v>139</v>
      </c>
      <c r="B2" s="99"/>
      <c r="C2" s="99"/>
      <c r="D2" s="99"/>
      <c r="E2" s="1"/>
    </row>
    <row r="3" spans="1:5" ht="11.25" customHeight="1" x14ac:dyDescent="0.25">
      <c r="A3" s="114" t="s">
        <v>57</v>
      </c>
      <c r="B3" s="95" t="s">
        <v>58</v>
      </c>
      <c r="C3" s="95"/>
      <c r="D3" s="95"/>
      <c r="E3" s="1"/>
    </row>
    <row r="4" spans="1:5" ht="11.25" customHeight="1" x14ac:dyDescent="0.25">
      <c r="A4" s="108"/>
      <c r="B4" s="2" t="s">
        <v>59</v>
      </c>
      <c r="C4" s="2" t="s">
        <v>60</v>
      </c>
      <c r="D4" s="2" t="s">
        <v>61</v>
      </c>
      <c r="E4" s="1"/>
    </row>
    <row r="5" spans="1:5" ht="11.25" customHeight="1" x14ac:dyDescent="0.25">
      <c r="A5" s="4" t="s">
        <v>62</v>
      </c>
      <c r="B5" s="5">
        <v>76200</v>
      </c>
      <c r="C5" s="35" t="s">
        <v>51</v>
      </c>
      <c r="D5" s="10">
        <v>0</v>
      </c>
      <c r="E5" s="1"/>
    </row>
    <row r="6" spans="1:5" ht="11.25" customHeight="1" x14ac:dyDescent="0.25">
      <c r="A6" s="4" t="s">
        <v>63</v>
      </c>
      <c r="B6" s="35" t="s">
        <v>51</v>
      </c>
      <c r="C6" s="10">
        <v>0</v>
      </c>
      <c r="D6" s="10">
        <v>0</v>
      </c>
      <c r="E6" s="1"/>
    </row>
    <row r="7" spans="1:5" ht="11.25" customHeight="1" x14ac:dyDescent="0.25">
      <c r="A7" s="4" t="s">
        <v>64</v>
      </c>
      <c r="B7" s="5">
        <v>11700</v>
      </c>
      <c r="C7" s="35" t="s">
        <v>51</v>
      </c>
      <c r="D7" s="34" t="s">
        <v>51</v>
      </c>
      <c r="E7" s="1"/>
    </row>
    <row r="8" spans="1:5" ht="11.25" customHeight="1" x14ac:dyDescent="0.25">
      <c r="A8" s="4" t="s">
        <v>65</v>
      </c>
      <c r="B8" s="35" t="s">
        <v>51</v>
      </c>
      <c r="C8" s="10">
        <v>0</v>
      </c>
      <c r="D8" s="10">
        <v>0</v>
      </c>
      <c r="E8" s="1"/>
    </row>
    <row r="9" spans="1:5" ht="11.25" customHeight="1" x14ac:dyDescent="0.25">
      <c r="A9" s="22" t="s">
        <v>66</v>
      </c>
      <c r="B9" s="8">
        <v>88200</v>
      </c>
      <c r="C9" s="8">
        <v>209</v>
      </c>
      <c r="D9" s="38" t="s">
        <v>51</v>
      </c>
      <c r="E9" s="1"/>
    </row>
    <row r="10" spans="1:5" ht="11.25" customHeight="1" x14ac:dyDescent="0.25">
      <c r="A10" s="97" t="s">
        <v>67</v>
      </c>
      <c r="B10" s="113"/>
      <c r="C10" s="113"/>
      <c r="D10" s="113"/>
      <c r="E10" s="4"/>
    </row>
    <row r="11" spans="1:5" ht="11.25" customHeight="1" x14ac:dyDescent="0.25">
      <c r="A11" s="1"/>
      <c r="B11" s="12"/>
      <c r="C11" s="1"/>
      <c r="D11" s="1"/>
      <c r="E11" s="1"/>
    </row>
  </sheetData>
  <mergeCells count="5">
    <mergeCell ref="A1:D1"/>
    <mergeCell ref="A2:D2"/>
    <mergeCell ref="A3:A4"/>
    <mergeCell ref="B3:D3"/>
    <mergeCell ref="A10:D10"/>
  </mergeCells>
  <printOptions horizontalCentered="1"/>
  <pageMargins left="0.5" right="0.5" top="0.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91AFD-FE25-4AD7-BC7C-EB1B68C7A150}">
  <dimension ref="A1:F24"/>
  <sheetViews>
    <sheetView showGridLines="0" zoomScaleNormal="100" workbookViewId="0">
      <selection sqref="A1:E1"/>
    </sheetView>
  </sheetViews>
  <sheetFormatPr defaultRowHeight="15" x14ac:dyDescent="0.25"/>
  <cols>
    <col min="1" max="1" width="13.7109375" customWidth="1"/>
    <col min="5" max="5" width="19.42578125" customWidth="1"/>
  </cols>
  <sheetData>
    <row r="1" spans="1:6" ht="11.25" customHeight="1" x14ac:dyDescent="0.25">
      <c r="A1" s="118" t="s">
        <v>68</v>
      </c>
      <c r="B1" s="118"/>
      <c r="C1" s="118"/>
      <c r="D1" s="118"/>
      <c r="E1" s="118"/>
      <c r="F1" s="39"/>
    </row>
    <row r="2" spans="1:6" ht="11.25" customHeight="1" x14ac:dyDescent="0.25">
      <c r="A2" s="119" t="s">
        <v>139</v>
      </c>
      <c r="B2" s="119"/>
      <c r="C2" s="119"/>
      <c r="D2" s="119"/>
      <c r="E2" s="119"/>
      <c r="F2" s="40"/>
    </row>
    <row r="3" spans="1:6" ht="11.25" customHeight="1" x14ac:dyDescent="0.25">
      <c r="A3" s="41" t="s">
        <v>23</v>
      </c>
      <c r="B3" s="42" t="s">
        <v>69</v>
      </c>
      <c r="C3" s="42" t="s">
        <v>147</v>
      </c>
      <c r="D3" s="42" t="s">
        <v>148</v>
      </c>
      <c r="E3" s="42" t="s">
        <v>149</v>
      </c>
      <c r="F3" s="43"/>
    </row>
    <row r="4" spans="1:6" ht="11.25" customHeight="1" x14ac:dyDescent="0.25">
      <c r="A4" s="95" t="s">
        <v>134</v>
      </c>
      <c r="B4" s="95"/>
      <c r="C4" s="95"/>
      <c r="D4" s="95"/>
      <c r="E4" s="95"/>
      <c r="F4" s="39"/>
    </row>
    <row r="5" spans="1:6" ht="11.25" customHeight="1" x14ac:dyDescent="0.25">
      <c r="A5" s="4" t="s">
        <v>5</v>
      </c>
      <c r="B5" s="43">
        <v>86500</v>
      </c>
      <c r="C5" s="43">
        <v>28300</v>
      </c>
      <c r="D5" s="43">
        <v>1540</v>
      </c>
      <c r="E5" s="43">
        <v>113000</v>
      </c>
      <c r="F5" s="39"/>
    </row>
    <row r="6" spans="1:6" ht="11.25" customHeight="1" x14ac:dyDescent="0.25">
      <c r="A6" s="4" t="s">
        <v>28</v>
      </c>
      <c r="B6" s="43">
        <v>88700</v>
      </c>
      <c r="C6" s="43">
        <v>70500</v>
      </c>
      <c r="D6" s="43">
        <v>1970</v>
      </c>
      <c r="E6" s="43">
        <v>157000</v>
      </c>
      <c r="F6" s="39"/>
    </row>
    <row r="7" spans="1:6" ht="11.25" customHeight="1" x14ac:dyDescent="0.25">
      <c r="A7" s="4" t="s">
        <v>29</v>
      </c>
      <c r="B7" s="43">
        <v>91900</v>
      </c>
      <c r="C7" s="43">
        <v>27200</v>
      </c>
      <c r="D7" s="43">
        <v>2010</v>
      </c>
      <c r="E7" s="43">
        <v>117000</v>
      </c>
      <c r="F7" s="39"/>
    </row>
    <row r="8" spans="1:6" ht="11.25" customHeight="1" x14ac:dyDescent="0.25">
      <c r="A8" s="4" t="s">
        <v>30</v>
      </c>
      <c r="B8" s="43">
        <v>89200</v>
      </c>
      <c r="C8" s="43">
        <v>46000</v>
      </c>
      <c r="D8" s="43">
        <v>1780</v>
      </c>
      <c r="E8" s="43">
        <v>133000</v>
      </c>
      <c r="F8" s="39"/>
    </row>
    <row r="9" spans="1:6" ht="11.25" customHeight="1" x14ac:dyDescent="0.25">
      <c r="A9" s="4" t="s">
        <v>31</v>
      </c>
      <c r="B9" s="43">
        <v>86300</v>
      </c>
      <c r="C9" s="43">
        <v>52300</v>
      </c>
      <c r="D9" s="43">
        <v>1680</v>
      </c>
      <c r="E9" s="43">
        <v>137000</v>
      </c>
      <c r="F9" s="39"/>
    </row>
    <row r="10" spans="1:6" ht="11.25" customHeight="1" x14ac:dyDescent="0.25">
      <c r="A10" s="4" t="s">
        <v>32</v>
      </c>
      <c r="B10" s="43">
        <v>88500</v>
      </c>
      <c r="C10" s="43">
        <v>38500</v>
      </c>
      <c r="D10" s="43">
        <v>2000</v>
      </c>
      <c r="E10" s="43">
        <v>125000</v>
      </c>
      <c r="F10" s="39"/>
    </row>
    <row r="11" spans="1:6" ht="11.25" customHeight="1" x14ac:dyDescent="0.25">
      <c r="A11" s="4" t="s">
        <v>33</v>
      </c>
      <c r="B11" s="43">
        <v>87700</v>
      </c>
      <c r="C11" s="43">
        <v>36700</v>
      </c>
      <c r="D11" s="43">
        <v>2620</v>
      </c>
      <c r="E11" s="43">
        <v>122000</v>
      </c>
      <c r="F11" s="39"/>
    </row>
    <row r="12" spans="1:6" ht="11.25" customHeight="1" x14ac:dyDescent="0.25">
      <c r="A12" s="4" t="s">
        <v>34</v>
      </c>
      <c r="B12" s="43">
        <v>88600</v>
      </c>
      <c r="C12" s="43">
        <v>46500</v>
      </c>
      <c r="D12" s="43">
        <v>2540</v>
      </c>
      <c r="E12" s="43">
        <v>133000</v>
      </c>
      <c r="F12" s="39"/>
    </row>
    <row r="13" spans="1:6" ht="11.25" customHeight="1" x14ac:dyDescent="0.25">
      <c r="A13" s="4" t="s">
        <v>35</v>
      </c>
      <c r="B13" s="43">
        <v>89400</v>
      </c>
      <c r="C13" s="43">
        <v>42700</v>
      </c>
      <c r="D13" s="43">
        <v>2360</v>
      </c>
      <c r="E13" s="43">
        <v>130000</v>
      </c>
      <c r="F13" s="39"/>
    </row>
    <row r="14" spans="1:6" ht="11.25" customHeight="1" x14ac:dyDescent="0.25">
      <c r="A14" s="4" t="s">
        <v>36</v>
      </c>
      <c r="B14" s="43">
        <v>91100</v>
      </c>
      <c r="C14" s="43">
        <v>38200</v>
      </c>
      <c r="D14" s="43">
        <v>2540</v>
      </c>
      <c r="E14" s="43">
        <v>127000</v>
      </c>
      <c r="F14" s="39"/>
    </row>
    <row r="15" spans="1:6" ht="11.25" customHeight="1" x14ac:dyDescent="0.25">
      <c r="A15" s="4" t="s">
        <v>37</v>
      </c>
      <c r="B15" s="43">
        <v>89000</v>
      </c>
      <c r="C15" s="43">
        <v>36400</v>
      </c>
      <c r="D15" s="43">
        <v>1850</v>
      </c>
      <c r="E15" s="43">
        <v>124000</v>
      </c>
      <c r="F15" s="39"/>
    </row>
    <row r="16" spans="1:6" ht="11.25" customHeight="1" x14ac:dyDescent="0.25">
      <c r="A16" s="18" t="s">
        <v>3</v>
      </c>
      <c r="B16" s="43">
        <v>1060000</v>
      </c>
      <c r="C16" s="44">
        <v>510000</v>
      </c>
      <c r="D16" s="44">
        <v>24200</v>
      </c>
      <c r="E16" s="43">
        <v>1550000</v>
      </c>
      <c r="F16" s="39"/>
    </row>
    <row r="17" spans="1:6" ht="11.25" customHeight="1" x14ac:dyDescent="0.25">
      <c r="A17" s="120" t="s">
        <v>123</v>
      </c>
      <c r="B17" s="120"/>
      <c r="C17" s="120"/>
      <c r="D17" s="120"/>
      <c r="E17" s="120"/>
      <c r="F17" s="39"/>
    </row>
    <row r="18" spans="1:6" ht="11.25" customHeight="1" x14ac:dyDescent="0.25">
      <c r="A18" s="20" t="s">
        <v>4</v>
      </c>
      <c r="B18" s="45">
        <v>87900</v>
      </c>
      <c r="C18" s="45">
        <v>31600</v>
      </c>
      <c r="D18" s="45">
        <v>2030</v>
      </c>
      <c r="E18" s="43">
        <v>117000</v>
      </c>
      <c r="F18" s="39"/>
    </row>
    <row r="19" spans="1:6" ht="11.25" customHeight="1" x14ac:dyDescent="0.25">
      <c r="A19" s="4" t="s">
        <v>5</v>
      </c>
      <c r="B19" s="43">
        <v>88200</v>
      </c>
      <c r="C19" s="43">
        <v>79700</v>
      </c>
      <c r="D19" s="43">
        <v>2170</v>
      </c>
      <c r="E19" s="43">
        <v>166000</v>
      </c>
      <c r="F19" s="39"/>
    </row>
    <row r="20" spans="1:6" ht="11.25" customHeight="1" x14ac:dyDescent="0.25">
      <c r="A20" s="22" t="s">
        <v>136</v>
      </c>
      <c r="B20" s="44">
        <v>176000</v>
      </c>
      <c r="C20" s="44">
        <v>111000</v>
      </c>
      <c r="D20" s="44">
        <v>4200</v>
      </c>
      <c r="E20" s="43">
        <v>283000</v>
      </c>
      <c r="F20" s="39"/>
    </row>
    <row r="21" spans="1:6" ht="22.5" customHeight="1" x14ac:dyDescent="0.25">
      <c r="A21" s="121" t="s">
        <v>70</v>
      </c>
      <c r="B21" s="121"/>
      <c r="C21" s="121"/>
      <c r="D21" s="121"/>
      <c r="E21" s="121"/>
      <c r="F21" s="39"/>
    </row>
    <row r="22" spans="1:6" ht="11.25" customHeight="1" x14ac:dyDescent="0.25">
      <c r="A22" s="117" t="s">
        <v>150</v>
      </c>
      <c r="B22" s="117"/>
      <c r="C22" s="117"/>
      <c r="D22" s="117"/>
      <c r="E22" s="117"/>
      <c r="F22" s="39"/>
    </row>
    <row r="23" spans="1:6" ht="11.25" customHeight="1" x14ac:dyDescent="0.25">
      <c r="A23" s="46"/>
      <c r="B23" s="47"/>
      <c r="C23" s="47"/>
      <c r="D23" s="47"/>
      <c r="E23" s="47"/>
      <c r="F23" s="39"/>
    </row>
    <row r="24" spans="1:6" x14ac:dyDescent="0.25">
      <c r="A24" s="46"/>
      <c r="B24" s="47"/>
      <c r="C24" s="47"/>
      <c r="D24" s="47"/>
      <c r="E24" s="47"/>
      <c r="F24" s="39"/>
    </row>
  </sheetData>
  <mergeCells count="6">
    <mergeCell ref="A22:E22"/>
    <mergeCell ref="A1:E1"/>
    <mergeCell ref="A2:E2"/>
    <mergeCell ref="A4:E4"/>
    <mergeCell ref="A17:E17"/>
    <mergeCell ref="A21:E21"/>
  </mergeCells>
  <printOptions horizontalCentered="1"/>
  <pageMargins left="0.5" right="0.5" top="0.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14797-D4A8-4550-A0DF-9BA8179D4D1D}">
  <dimension ref="A1:F28"/>
  <sheetViews>
    <sheetView showGridLines="0" zoomScaleNormal="100" workbookViewId="0">
      <selection sqref="A1:F1"/>
    </sheetView>
  </sheetViews>
  <sheetFormatPr defaultRowHeight="15" x14ac:dyDescent="0.25"/>
  <cols>
    <col min="1" max="1" width="44.28515625" style="1" customWidth="1"/>
    <col min="2" max="2" width="15.5703125" style="12" customWidth="1"/>
    <col min="3" max="3" width="13" style="1" customWidth="1"/>
    <col min="4" max="4" width="10.7109375" style="1" customWidth="1"/>
    <col min="5" max="5" width="11.140625" style="1" customWidth="1"/>
    <col min="6" max="6" width="13" style="1" customWidth="1"/>
  </cols>
  <sheetData>
    <row r="1" spans="1:6" ht="11.25" customHeight="1" x14ac:dyDescent="0.25">
      <c r="A1" s="112" t="s">
        <v>175</v>
      </c>
      <c r="B1" s="112"/>
      <c r="C1" s="112"/>
      <c r="D1" s="112"/>
      <c r="E1" s="112"/>
      <c r="F1" s="112"/>
    </row>
    <row r="2" spans="1:6" ht="11.25" customHeight="1" x14ac:dyDescent="0.25">
      <c r="A2" s="123" t="s">
        <v>140</v>
      </c>
      <c r="B2" s="123"/>
      <c r="C2" s="123"/>
      <c r="D2" s="123"/>
      <c r="E2" s="123"/>
      <c r="F2" s="123"/>
    </row>
    <row r="3" spans="1:6" x14ac:dyDescent="0.25">
      <c r="A3" s="107" t="s">
        <v>71</v>
      </c>
      <c r="B3" s="95" t="s">
        <v>122</v>
      </c>
      <c r="C3" s="95"/>
      <c r="D3" s="95" t="s">
        <v>123</v>
      </c>
      <c r="E3" s="95"/>
      <c r="F3" s="95"/>
    </row>
    <row r="4" spans="1:6" ht="11.25" customHeight="1" x14ac:dyDescent="0.25">
      <c r="A4" s="107"/>
      <c r="B4" s="63" t="s">
        <v>3</v>
      </c>
      <c r="C4" s="63" t="s">
        <v>174</v>
      </c>
      <c r="D4" s="63" t="s">
        <v>4</v>
      </c>
      <c r="E4" s="63" t="s">
        <v>5</v>
      </c>
      <c r="F4" s="63" t="s">
        <v>136</v>
      </c>
    </row>
    <row r="5" spans="1:6" ht="11.25" customHeight="1" x14ac:dyDescent="0.25">
      <c r="A5" s="95" t="s">
        <v>14</v>
      </c>
      <c r="B5" s="95"/>
      <c r="C5" s="95"/>
      <c r="D5" s="95"/>
      <c r="E5" s="95"/>
      <c r="F5" s="95"/>
    </row>
    <row r="6" spans="1:6" ht="11.25" customHeight="1" x14ac:dyDescent="0.25">
      <c r="A6" s="50" t="s">
        <v>72</v>
      </c>
      <c r="B6" s="60">
        <v>3140</v>
      </c>
      <c r="C6" s="60">
        <v>274</v>
      </c>
      <c r="D6" s="60">
        <v>372</v>
      </c>
      <c r="E6" s="60">
        <v>184</v>
      </c>
      <c r="F6" s="60">
        <v>556</v>
      </c>
    </row>
    <row r="7" spans="1:6" ht="11.25" customHeight="1" x14ac:dyDescent="0.25">
      <c r="A7" s="50" t="s">
        <v>73</v>
      </c>
      <c r="B7" s="60">
        <v>5550</v>
      </c>
      <c r="C7" s="60">
        <v>276</v>
      </c>
      <c r="D7" s="60">
        <v>739</v>
      </c>
      <c r="E7" s="60">
        <v>862</v>
      </c>
      <c r="F7" s="60">
        <v>1600</v>
      </c>
    </row>
    <row r="8" spans="1:6" ht="11.25" customHeight="1" x14ac:dyDescent="0.25">
      <c r="A8" s="50" t="s">
        <v>74</v>
      </c>
      <c r="B8" s="60">
        <v>15100</v>
      </c>
      <c r="C8" s="60">
        <v>2240</v>
      </c>
      <c r="D8" s="60">
        <v>914</v>
      </c>
      <c r="E8" s="60">
        <v>1120</v>
      </c>
      <c r="F8" s="60">
        <v>2040</v>
      </c>
    </row>
    <row r="9" spans="1:6" ht="11.25" customHeight="1" x14ac:dyDescent="0.25">
      <c r="A9" s="50" t="s">
        <v>75</v>
      </c>
      <c r="B9" s="60">
        <v>442</v>
      </c>
      <c r="C9" s="60">
        <v>102</v>
      </c>
      <c r="D9" s="60">
        <v>7</v>
      </c>
      <c r="E9" s="60">
        <v>1</v>
      </c>
      <c r="F9" s="60">
        <v>8</v>
      </c>
    </row>
    <row r="10" spans="1:6" ht="11.25" customHeight="1" x14ac:dyDescent="0.25">
      <c r="A10" s="64" t="s">
        <v>53</v>
      </c>
      <c r="B10" s="60">
        <v>24200</v>
      </c>
      <c r="C10" s="60">
        <v>2890</v>
      </c>
      <c r="D10" s="60">
        <v>2030</v>
      </c>
      <c r="E10" s="60">
        <v>2170</v>
      </c>
      <c r="F10" s="60">
        <v>4200</v>
      </c>
    </row>
    <row r="11" spans="1:6" ht="11.25" customHeight="1" x14ac:dyDescent="0.25">
      <c r="A11" s="124" t="s">
        <v>76</v>
      </c>
      <c r="B11" s="124"/>
      <c r="C11" s="124"/>
      <c r="D11" s="124"/>
      <c r="E11" s="124"/>
      <c r="F11" s="124"/>
    </row>
    <row r="12" spans="1:6" ht="11.25" customHeight="1" x14ac:dyDescent="0.25">
      <c r="A12" s="50" t="s">
        <v>77</v>
      </c>
      <c r="B12" s="60">
        <v>738</v>
      </c>
      <c r="C12" s="60">
        <v>449</v>
      </c>
      <c r="D12" s="60">
        <v>4</v>
      </c>
      <c r="E12" s="60">
        <v>23</v>
      </c>
      <c r="F12" s="60">
        <v>27</v>
      </c>
    </row>
    <row r="13" spans="1:6" ht="11.25" customHeight="1" x14ac:dyDescent="0.25">
      <c r="A13" s="50" t="s">
        <v>78</v>
      </c>
      <c r="B13" s="60">
        <v>6</v>
      </c>
      <c r="C13" s="60">
        <v>0</v>
      </c>
      <c r="D13" s="60">
        <v>0</v>
      </c>
      <c r="E13" s="83" t="s">
        <v>176</v>
      </c>
      <c r="F13" s="83" t="s">
        <v>176</v>
      </c>
    </row>
    <row r="14" spans="1:6" ht="11.25" customHeight="1" x14ac:dyDescent="0.25">
      <c r="A14" s="50" t="s">
        <v>79</v>
      </c>
      <c r="B14" s="60">
        <v>14200</v>
      </c>
      <c r="C14" s="60">
        <v>2040</v>
      </c>
      <c r="D14" s="60">
        <v>600</v>
      </c>
      <c r="E14" s="60">
        <v>735</v>
      </c>
      <c r="F14" s="60">
        <v>1330</v>
      </c>
    </row>
    <row r="15" spans="1:6" ht="11.25" customHeight="1" x14ac:dyDescent="0.25">
      <c r="A15" s="50" t="s">
        <v>75</v>
      </c>
      <c r="B15" s="60">
        <v>1340</v>
      </c>
      <c r="C15" s="60">
        <v>165</v>
      </c>
      <c r="D15" s="60">
        <v>151</v>
      </c>
      <c r="E15" s="60">
        <v>36</v>
      </c>
      <c r="F15" s="60">
        <v>187</v>
      </c>
    </row>
    <row r="16" spans="1:6" ht="11.25" customHeight="1" x14ac:dyDescent="0.25">
      <c r="A16" s="64" t="s">
        <v>53</v>
      </c>
      <c r="B16" s="60">
        <v>16300</v>
      </c>
      <c r="C16" s="60">
        <v>2650</v>
      </c>
      <c r="D16" s="60">
        <v>755</v>
      </c>
      <c r="E16" s="60">
        <v>793</v>
      </c>
      <c r="F16" s="60">
        <v>1550</v>
      </c>
    </row>
    <row r="17" spans="1:6" ht="11.25" customHeight="1" x14ac:dyDescent="0.25">
      <c r="A17" s="124" t="s">
        <v>80</v>
      </c>
      <c r="B17" s="124"/>
      <c r="C17" s="124"/>
      <c r="D17" s="124"/>
      <c r="E17" s="124"/>
      <c r="F17" s="124"/>
    </row>
    <row r="18" spans="1:6" ht="11.25" customHeight="1" x14ac:dyDescent="0.25">
      <c r="A18" s="50" t="s">
        <v>81</v>
      </c>
      <c r="B18" s="60">
        <v>36700000</v>
      </c>
      <c r="C18" s="60">
        <v>5220000</v>
      </c>
      <c r="D18" s="60">
        <v>3570000</v>
      </c>
      <c r="E18" s="60">
        <v>3040000</v>
      </c>
      <c r="F18" s="60">
        <v>6610000</v>
      </c>
    </row>
    <row r="19" spans="1:6" ht="11.25" customHeight="1" x14ac:dyDescent="0.25">
      <c r="A19" s="50" t="s">
        <v>82</v>
      </c>
      <c r="B19" s="60">
        <v>4310</v>
      </c>
      <c r="C19" s="60">
        <v>2520</v>
      </c>
      <c r="D19" s="60">
        <v>129</v>
      </c>
      <c r="E19" s="60">
        <v>482</v>
      </c>
      <c r="F19" s="60">
        <v>611</v>
      </c>
    </row>
    <row r="20" spans="1:6" ht="11.25" customHeight="1" x14ac:dyDescent="0.25">
      <c r="A20" s="50" t="s">
        <v>83</v>
      </c>
      <c r="B20" s="60">
        <v>58600</v>
      </c>
      <c r="C20" s="60">
        <v>6840</v>
      </c>
      <c r="D20" s="60">
        <v>4670</v>
      </c>
      <c r="E20" s="60">
        <v>4670</v>
      </c>
      <c r="F20" s="60">
        <v>9330</v>
      </c>
    </row>
    <row r="21" spans="1:6" ht="11.25" customHeight="1" x14ac:dyDescent="0.25">
      <c r="A21" s="124" t="s">
        <v>75</v>
      </c>
      <c r="B21" s="124"/>
      <c r="C21" s="124"/>
      <c r="D21" s="124"/>
      <c r="E21" s="124"/>
      <c r="F21" s="124"/>
    </row>
    <row r="22" spans="1:6" ht="11.25" customHeight="1" x14ac:dyDescent="0.25">
      <c r="A22" s="50" t="s">
        <v>13</v>
      </c>
      <c r="B22" s="60">
        <v>345</v>
      </c>
      <c r="C22" s="60">
        <v>0</v>
      </c>
      <c r="D22" s="60">
        <v>25</v>
      </c>
      <c r="E22" s="60">
        <v>45</v>
      </c>
      <c r="F22" s="60">
        <v>70</v>
      </c>
    </row>
    <row r="23" spans="1:6" ht="11.25" customHeight="1" x14ac:dyDescent="0.25">
      <c r="A23" s="50" t="s">
        <v>84</v>
      </c>
      <c r="B23" s="60">
        <v>242000</v>
      </c>
      <c r="C23" s="60">
        <v>23700</v>
      </c>
      <c r="D23" s="60">
        <v>11100</v>
      </c>
      <c r="E23" s="60">
        <v>9990</v>
      </c>
      <c r="F23" s="60">
        <v>21100</v>
      </c>
    </row>
    <row r="24" spans="1:6" ht="11.25" customHeight="1" x14ac:dyDescent="0.25">
      <c r="A24" s="50" t="s">
        <v>85</v>
      </c>
      <c r="B24" s="60">
        <v>199</v>
      </c>
      <c r="C24" s="60">
        <v>29</v>
      </c>
      <c r="D24" s="60">
        <v>38</v>
      </c>
      <c r="E24" s="60">
        <v>10</v>
      </c>
      <c r="F24" s="60">
        <v>49</v>
      </c>
    </row>
    <row r="25" spans="1:6" ht="11.25" customHeight="1" x14ac:dyDescent="0.25">
      <c r="A25" s="61" t="s">
        <v>86</v>
      </c>
      <c r="B25" s="65">
        <v>178</v>
      </c>
      <c r="C25" s="65">
        <v>20</v>
      </c>
      <c r="D25" s="60">
        <v>16</v>
      </c>
      <c r="E25" s="60">
        <v>17</v>
      </c>
      <c r="F25" s="60">
        <v>33</v>
      </c>
    </row>
    <row r="26" spans="1:6" ht="11.25" customHeight="1" x14ac:dyDescent="0.25">
      <c r="A26" s="122" t="s">
        <v>87</v>
      </c>
      <c r="B26" s="122"/>
      <c r="C26" s="122"/>
      <c r="D26" s="122"/>
      <c r="E26" s="122"/>
      <c r="F26" s="122"/>
    </row>
    <row r="27" spans="1:6" ht="11.25" customHeight="1" x14ac:dyDescent="0.25">
      <c r="B27" s="1"/>
    </row>
    <row r="28" spans="1:6" x14ac:dyDescent="0.25">
      <c r="F28" s="50"/>
    </row>
  </sheetData>
  <mergeCells count="10">
    <mergeCell ref="A26:F26"/>
    <mergeCell ref="A3:A4"/>
    <mergeCell ref="D3:F3"/>
    <mergeCell ref="A1:F1"/>
    <mergeCell ref="A2:F2"/>
    <mergeCell ref="A21:F21"/>
    <mergeCell ref="A17:F17"/>
    <mergeCell ref="A11:F11"/>
    <mergeCell ref="A5:F5"/>
    <mergeCell ref="B3:C3"/>
  </mergeCells>
  <printOptions horizontalCentered="1"/>
  <pageMargins left="0.5" right="0.5" top="0.5" bottom="0.75" header="0.3" footer="0.3"/>
  <pageSetup orientation="landscape"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AC63B-20D6-4C24-8484-DC4C3B2AAD42}">
  <dimension ref="A1:G23"/>
  <sheetViews>
    <sheetView showGridLines="0" zoomScaleNormal="100" workbookViewId="0">
      <selection sqref="A1:F1"/>
    </sheetView>
  </sheetViews>
  <sheetFormatPr defaultRowHeight="15" x14ac:dyDescent="0.25"/>
  <cols>
    <col min="1" max="1" width="15.5703125" customWidth="1"/>
    <col min="2" max="2" width="16.5703125" customWidth="1"/>
    <col min="3" max="3" width="11.85546875" customWidth="1"/>
    <col min="6" max="6" width="11.85546875" customWidth="1"/>
  </cols>
  <sheetData>
    <row r="1" spans="1:7" ht="11.25" customHeight="1" x14ac:dyDescent="0.25">
      <c r="A1" s="112" t="s">
        <v>88</v>
      </c>
      <c r="B1" s="112"/>
      <c r="C1" s="112"/>
      <c r="D1" s="112"/>
      <c r="E1" s="112"/>
      <c r="F1" s="112"/>
      <c r="G1" s="14"/>
    </row>
    <row r="2" spans="1:7" ht="11.25" customHeight="1" x14ac:dyDescent="0.25">
      <c r="A2" s="99" t="s">
        <v>142</v>
      </c>
      <c r="B2" s="99"/>
      <c r="C2" s="99"/>
      <c r="D2" s="99"/>
      <c r="E2" s="99"/>
      <c r="F2" s="99"/>
      <c r="G2" s="14"/>
    </row>
    <row r="3" spans="1:7" ht="11.25" customHeight="1" x14ac:dyDescent="0.25">
      <c r="A3" s="107" t="s">
        <v>89</v>
      </c>
      <c r="B3" s="95" t="s">
        <v>122</v>
      </c>
      <c r="C3" s="95"/>
      <c r="D3" s="95" t="s">
        <v>123</v>
      </c>
      <c r="E3" s="95"/>
      <c r="F3" s="95"/>
      <c r="G3" s="14"/>
    </row>
    <row r="4" spans="1:7" ht="11.25" customHeight="1" x14ac:dyDescent="0.25">
      <c r="A4" s="108"/>
      <c r="B4" s="2" t="s">
        <v>3</v>
      </c>
      <c r="C4" s="2" t="s">
        <v>174</v>
      </c>
      <c r="D4" s="2" t="s">
        <v>4</v>
      </c>
      <c r="E4" s="2" t="s">
        <v>5</v>
      </c>
      <c r="F4" s="2" t="s">
        <v>136</v>
      </c>
      <c r="G4" s="14"/>
    </row>
    <row r="5" spans="1:7" ht="11.25" customHeight="1" x14ac:dyDescent="0.25">
      <c r="A5" s="26" t="s">
        <v>105</v>
      </c>
      <c r="B5" s="69">
        <v>10700</v>
      </c>
      <c r="C5" s="69">
        <v>0</v>
      </c>
      <c r="D5" s="48">
        <v>0</v>
      </c>
      <c r="E5" s="48">
        <v>0</v>
      </c>
      <c r="F5" s="69">
        <v>0</v>
      </c>
      <c r="G5" s="14"/>
    </row>
    <row r="6" spans="1:7" ht="11.25" customHeight="1" x14ac:dyDescent="0.25">
      <c r="A6" s="26" t="s">
        <v>90</v>
      </c>
      <c r="B6" s="69">
        <v>6690</v>
      </c>
      <c r="C6" s="69">
        <v>0</v>
      </c>
      <c r="D6" s="48">
        <v>0</v>
      </c>
      <c r="E6" s="48">
        <v>6160</v>
      </c>
      <c r="F6" s="69">
        <v>6160</v>
      </c>
      <c r="G6" s="14"/>
    </row>
    <row r="7" spans="1:7" ht="11.25" customHeight="1" x14ac:dyDescent="0.25">
      <c r="A7" s="26" t="s">
        <v>91</v>
      </c>
      <c r="B7" s="69">
        <v>39800</v>
      </c>
      <c r="C7" s="69">
        <v>5510</v>
      </c>
      <c r="D7" s="48">
        <v>2990</v>
      </c>
      <c r="E7" s="48">
        <v>2830</v>
      </c>
      <c r="F7" s="69">
        <v>5820</v>
      </c>
      <c r="G7" s="14"/>
    </row>
    <row r="8" spans="1:7" ht="11.25" customHeight="1" x14ac:dyDescent="0.25">
      <c r="A8" s="26" t="s">
        <v>92</v>
      </c>
      <c r="B8" s="69">
        <v>44400</v>
      </c>
      <c r="C8" s="69">
        <v>0</v>
      </c>
      <c r="D8" s="48">
        <v>3980</v>
      </c>
      <c r="E8" s="48">
        <v>0</v>
      </c>
      <c r="F8" s="69">
        <v>3980</v>
      </c>
      <c r="G8" s="14"/>
    </row>
    <row r="9" spans="1:7" ht="11.25" customHeight="1" x14ac:dyDescent="0.25">
      <c r="A9" s="26" t="s">
        <v>94</v>
      </c>
      <c r="B9" s="69">
        <v>7100</v>
      </c>
      <c r="C9" s="69">
        <v>0</v>
      </c>
      <c r="D9" s="48">
        <v>0</v>
      </c>
      <c r="E9" s="48">
        <v>1000</v>
      </c>
      <c r="F9" s="69">
        <v>1000</v>
      </c>
      <c r="G9" s="14"/>
    </row>
    <row r="10" spans="1:7" ht="11.25" customHeight="1" x14ac:dyDescent="0.25">
      <c r="A10" s="26" t="s">
        <v>96</v>
      </c>
      <c r="B10" s="69">
        <v>23900</v>
      </c>
      <c r="C10" s="69">
        <v>0</v>
      </c>
      <c r="D10" s="48">
        <v>0</v>
      </c>
      <c r="E10" s="48">
        <v>0</v>
      </c>
      <c r="F10" s="69">
        <v>0</v>
      </c>
      <c r="G10" s="14"/>
    </row>
    <row r="11" spans="1:7" ht="11.25" customHeight="1" x14ac:dyDescent="0.25">
      <c r="A11" s="66" t="s">
        <v>141</v>
      </c>
      <c r="B11" s="69">
        <v>50200</v>
      </c>
      <c r="C11" s="69">
        <v>885</v>
      </c>
      <c r="D11" s="48">
        <v>4090</v>
      </c>
      <c r="E11" s="48">
        <v>0</v>
      </c>
      <c r="F11" s="69">
        <v>4090</v>
      </c>
      <c r="G11" s="14"/>
    </row>
    <row r="12" spans="1:7" ht="11.25" customHeight="1" x14ac:dyDescent="0.25">
      <c r="A12" s="4" t="s">
        <v>124</v>
      </c>
      <c r="B12" s="69">
        <v>3510</v>
      </c>
      <c r="C12" s="69">
        <v>0</v>
      </c>
      <c r="D12" s="5">
        <v>0</v>
      </c>
      <c r="E12" s="5">
        <v>0</v>
      </c>
      <c r="F12" s="69">
        <v>0</v>
      </c>
      <c r="G12" s="51"/>
    </row>
    <row r="13" spans="1:7" ht="11.25" customHeight="1" x14ac:dyDescent="0.25">
      <c r="A13" s="4" t="s">
        <v>97</v>
      </c>
      <c r="B13" s="69">
        <v>15700</v>
      </c>
      <c r="C13" s="69">
        <v>0</v>
      </c>
      <c r="D13" s="5">
        <v>0</v>
      </c>
      <c r="E13" s="5">
        <v>0</v>
      </c>
      <c r="F13" s="69">
        <v>0</v>
      </c>
      <c r="G13" s="51"/>
    </row>
    <row r="14" spans="1:7" ht="11.25" customHeight="1" x14ac:dyDescent="0.25">
      <c r="A14" s="4" t="s">
        <v>113</v>
      </c>
      <c r="B14" s="74">
        <v>5580</v>
      </c>
      <c r="C14" s="74">
        <v>0</v>
      </c>
      <c r="D14" s="10">
        <v>0</v>
      </c>
      <c r="E14" s="5">
        <v>0</v>
      </c>
      <c r="F14" s="74">
        <v>0</v>
      </c>
      <c r="G14" s="51"/>
    </row>
    <row r="15" spans="1:7" ht="11.25" customHeight="1" x14ac:dyDescent="0.25">
      <c r="A15" s="4" t="s">
        <v>98</v>
      </c>
      <c r="B15" s="69">
        <v>34500</v>
      </c>
      <c r="C15" s="74">
        <v>17300</v>
      </c>
      <c r="D15" s="5">
        <v>0</v>
      </c>
      <c r="E15" s="5">
        <v>0</v>
      </c>
      <c r="F15" s="69">
        <v>0</v>
      </c>
      <c r="G15" s="51"/>
    </row>
    <row r="16" spans="1:7" ht="11.25" customHeight="1" x14ac:dyDescent="0.25">
      <c r="A16" s="4" t="s">
        <v>114</v>
      </c>
      <c r="B16" s="69">
        <v>190</v>
      </c>
      <c r="C16" s="74">
        <v>0</v>
      </c>
      <c r="D16" s="5">
        <v>0</v>
      </c>
      <c r="E16" s="5">
        <v>0</v>
      </c>
      <c r="F16" s="69">
        <v>0</v>
      </c>
      <c r="G16" s="51"/>
    </row>
    <row r="17" spans="1:7" ht="11.25" customHeight="1" x14ac:dyDescent="0.25">
      <c r="A17" s="36" t="s">
        <v>53</v>
      </c>
      <c r="B17" s="69">
        <v>242000</v>
      </c>
      <c r="C17" s="69">
        <v>23700</v>
      </c>
      <c r="D17" s="5">
        <v>11100</v>
      </c>
      <c r="E17" s="5">
        <v>9990</v>
      </c>
      <c r="F17" s="69">
        <v>21100</v>
      </c>
      <c r="G17" s="51"/>
    </row>
    <row r="18" spans="1:7" ht="11.25" customHeight="1" x14ac:dyDescent="0.25">
      <c r="A18" s="122" t="s">
        <v>87</v>
      </c>
      <c r="B18" s="122"/>
      <c r="C18" s="122"/>
      <c r="D18" s="122"/>
      <c r="E18" s="122"/>
      <c r="F18" s="122"/>
      <c r="G18" s="14"/>
    </row>
    <row r="19" spans="1:7" ht="11.25" customHeight="1" x14ac:dyDescent="0.25">
      <c r="A19" s="52"/>
      <c r="B19" s="51"/>
      <c r="C19" s="51"/>
      <c r="D19" s="51"/>
      <c r="E19" s="51"/>
      <c r="F19" s="51"/>
      <c r="G19" s="14"/>
    </row>
    <row r="20" spans="1:7" ht="11.25" customHeight="1" x14ac:dyDescent="0.25"/>
    <row r="21" spans="1:7" ht="11.25" customHeight="1" x14ac:dyDescent="0.25"/>
    <row r="22" spans="1:7" ht="11.25" customHeight="1" x14ac:dyDescent="0.25"/>
    <row r="23" spans="1:7" ht="11.25" customHeight="1" x14ac:dyDescent="0.25"/>
  </sheetData>
  <mergeCells count="6">
    <mergeCell ref="A18:F18"/>
    <mergeCell ref="A1:F1"/>
    <mergeCell ref="A2:F2"/>
    <mergeCell ref="A3:A4"/>
    <mergeCell ref="B3:C3"/>
    <mergeCell ref="D3:F3"/>
  </mergeCells>
  <printOptions horizontalCentered="1"/>
  <pageMargins left="0.5" right="0.5" top="0.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9D404-D282-4DAF-A85E-430CF3ABDA5F}">
  <sheetPr>
    <pageSetUpPr fitToPage="1"/>
  </sheetPr>
  <dimension ref="A1:F27"/>
  <sheetViews>
    <sheetView showGridLines="0" zoomScaleNormal="100" workbookViewId="0">
      <selection activeCell="C38" sqref="C38"/>
    </sheetView>
  </sheetViews>
  <sheetFormatPr defaultRowHeight="15" x14ac:dyDescent="0.25"/>
  <cols>
    <col min="1" max="1" width="51.140625" style="1" customWidth="1"/>
    <col min="2" max="2" width="15.42578125" style="12" customWidth="1"/>
    <col min="3" max="3" width="11.5703125" style="1" customWidth="1"/>
    <col min="4" max="4" width="10" style="1" customWidth="1"/>
    <col min="5" max="5" width="10.7109375" style="1" customWidth="1"/>
    <col min="6" max="6" width="12.42578125" style="1" customWidth="1"/>
  </cols>
  <sheetData>
    <row r="1" spans="1:6" ht="11.25" customHeight="1" x14ac:dyDescent="0.25">
      <c r="A1" s="125" t="s">
        <v>143</v>
      </c>
      <c r="B1" s="125"/>
      <c r="C1" s="125"/>
      <c r="D1" s="125"/>
      <c r="E1" s="125"/>
      <c r="F1" s="125"/>
    </row>
    <row r="2" spans="1:6" ht="11.25" customHeight="1" x14ac:dyDescent="0.25">
      <c r="A2" s="123" t="s">
        <v>140</v>
      </c>
      <c r="B2" s="123"/>
      <c r="C2" s="123"/>
      <c r="D2" s="123"/>
      <c r="E2" s="123"/>
      <c r="F2" s="123"/>
    </row>
    <row r="3" spans="1:6" ht="11.25" customHeight="1" x14ac:dyDescent="0.25">
      <c r="A3" s="107" t="s">
        <v>71</v>
      </c>
      <c r="B3" s="95" t="s">
        <v>122</v>
      </c>
      <c r="C3" s="95"/>
      <c r="D3" s="95" t="s">
        <v>123</v>
      </c>
      <c r="E3" s="95"/>
      <c r="F3" s="95"/>
    </row>
    <row r="4" spans="1:6" ht="11.25" customHeight="1" x14ac:dyDescent="0.25">
      <c r="A4" s="108"/>
      <c r="B4" s="2" t="s">
        <v>3</v>
      </c>
      <c r="C4" s="2"/>
      <c r="D4" s="2" t="s">
        <v>4</v>
      </c>
      <c r="E4" s="2" t="s">
        <v>5</v>
      </c>
      <c r="F4" s="2" t="s">
        <v>136</v>
      </c>
    </row>
    <row r="5" spans="1:6" ht="11.25" customHeight="1" x14ac:dyDescent="0.25">
      <c r="A5" s="95" t="s">
        <v>14</v>
      </c>
      <c r="B5" s="95"/>
      <c r="C5" s="95"/>
      <c r="D5" s="95"/>
      <c r="E5" s="95"/>
      <c r="F5" s="95"/>
    </row>
    <row r="6" spans="1:6" ht="11.25" customHeight="1" x14ac:dyDescent="0.25">
      <c r="A6" s="4" t="s">
        <v>72</v>
      </c>
      <c r="B6" s="5">
        <v>414000</v>
      </c>
      <c r="C6" s="5">
        <v>57900</v>
      </c>
      <c r="D6" s="5">
        <v>16000</v>
      </c>
      <c r="E6" s="5">
        <v>68000</v>
      </c>
      <c r="F6" s="5">
        <v>84000</v>
      </c>
    </row>
    <row r="7" spans="1:6" ht="11.25" customHeight="1" x14ac:dyDescent="0.25">
      <c r="A7" s="4" t="s">
        <v>73</v>
      </c>
      <c r="B7" s="5">
        <v>30500</v>
      </c>
      <c r="C7" s="5">
        <v>6410</v>
      </c>
      <c r="D7" s="5">
        <v>2420</v>
      </c>
      <c r="E7" s="5">
        <v>2050</v>
      </c>
      <c r="F7" s="5">
        <v>4460</v>
      </c>
    </row>
    <row r="8" spans="1:6" ht="11.25" customHeight="1" x14ac:dyDescent="0.25">
      <c r="A8" s="4" t="s">
        <v>99</v>
      </c>
      <c r="B8" s="5">
        <v>39700</v>
      </c>
      <c r="C8" s="5">
        <v>8180</v>
      </c>
      <c r="D8" s="5">
        <v>5250</v>
      </c>
      <c r="E8" s="5">
        <v>3270</v>
      </c>
      <c r="F8" s="5">
        <v>8520</v>
      </c>
    </row>
    <row r="9" spans="1:6" ht="11.25" customHeight="1" x14ac:dyDescent="0.25">
      <c r="A9" s="4" t="s">
        <v>100</v>
      </c>
      <c r="B9" s="5">
        <v>25900</v>
      </c>
      <c r="C9" s="5">
        <v>2940</v>
      </c>
      <c r="D9" s="5">
        <v>7900</v>
      </c>
      <c r="E9" s="5">
        <v>6380</v>
      </c>
      <c r="F9" s="5">
        <v>14300</v>
      </c>
    </row>
    <row r="10" spans="1:6" ht="11.25" customHeight="1" x14ac:dyDescent="0.25">
      <c r="A10" s="22" t="s">
        <v>53</v>
      </c>
      <c r="B10" s="8">
        <v>510000</v>
      </c>
      <c r="C10" s="8">
        <v>75400</v>
      </c>
      <c r="D10" s="5">
        <v>31600</v>
      </c>
      <c r="E10" s="8">
        <v>79700</v>
      </c>
      <c r="F10" s="5">
        <v>111000</v>
      </c>
    </row>
    <row r="11" spans="1:6" ht="11.25" customHeight="1" x14ac:dyDescent="0.25">
      <c r="A11" s="95" t="s">
        <v>76</v>
      </c>
      <c r="B11" s="95"/>
      <c r="C11" s="95"/>
      <c r="D11" s="95"/>
      <c r="E11" s="95"/>
      <c r="F11" s="95"/>
    </row>
    <row r="12" spans="1:6" ht="11.25" customHeight="1" x14ac:dyDescent="0.25">
      <c r="A12" s="4" t="s">
        <v>77</v>
      </c>
      <c r="B12" s="5">
        <v>640</v>
      </c>
      <c r="C12" s="5">
        <v>95</v>
      </c>
      <c r="D12" s="5">
        <v>92</v>
      </c>
      <c r="E12" s="5">
        <v>45</v>
      </c>
      <c r="F12" s="5">
        <v>137</v>
      </c>
    </row>
    <row r="13" spans="1:6" ht="11.25" customHeight="1" x14ac:dyDescent="0.25">
      <c r="A13" s="4" t="s">
        <v>78</v>
      </c>
      <c r="B13" s="5">
        <v>33</v>
      </c>
      <c r="C13" s="10">
        <v>8</v>
      </c>
      <c r="D13" s="5">
        <v>0</v>
      </c>
      <c r="E13" s="83" t="s">
        <v>176</v>
      </c>
      <c r="F13" s="83" t="s">
        <v>176</v>
      </c>
    </row>
    <row r="14" spans="1:6" ht="11.25" customHeight="1" x14ac:dyDescent="0.25">
      <c r="A14" s="4" t="s">
        <v>79</v>
      </c>
      <c r="B14" s="5">
        <v>1950</v>
      </c>
      <c r="C14" s="5">
        <v>293</v>
      </c>
      <c r="D14" s="5">
        <v>142</v>
      </c>
      <c r="E14" s="5">
        <v>70</v>
      </c>
      <c r="F14" s="5">
        <v>212</v>
      </c>
    </row>
    <row r="15" spans="1:6" ht="11.25" customHeight="1" x14ac:dyDescent="0.25">
      <c r="A15" s="4" t="s">
        <v>75</v>
      </c>
      <c r="B15" s="5">
        <v>2220</v>
      </c>
      <c r="C15" s="5">
        <v>300</v>
      </c>
      <c r="D15" s="5">
        <v>176</v>
      </c>
      <c r="E15" s="5">
        <v>239</v>
      </c>
      <c r="F15" s="5">
        <v>415</v>
      </c>
    </row>
    <row r="16" spans="1:6" ht="11.25" customHeight="1" x14ac:dyDescent="0.25">
      <c r="A16" s="22" t="s">
        <v>53</v>
      </c>
      <c r="B16" s="8">
        <v>4840</v>
      </c>
      <c r="C16" s="8">
        <v>696</v>
      </c>
      <c r="D16" s="5">
        <v>410</v>
      </c>
      <c r="E16" s="8">
        <v>354</v>
      </c>
      <c r="F16" s="5">
        <v>764</v>
      </c>
    </row>
    <row r="17" spans="1:6" ht="11.25" customHeight="1" x14ac:dyDescent="0.25">
      <c r="A17" s="95" t="s">
        <v>80</v>
      </c>
      <c r="B17" s="95"/>
      <c r="C17" s="95"/>
      <c r="D17" s="95"/>
      <c r="E17" s="95"/>
      <c r="F17" s="95"/>
    </row>
    <row r="18" spans="1:6" ht="11.25" customHeight="1" x14ac:dyDescent="0.25">
      <c r="A18" s="4" t="s">
        <v>81</v>
      </c>
      <c r="B18" s="5">
        <v>261000</v>
      </c>
      <c r="C18" s="5">
        <v>159000</v>
      </c>
      <c r="D18" s="5">
        <v>5550</v>
      </c>
      <c r="E18" s="5">
        <v>5760</v>
      </c>
      <c r="F18" s="5">
        <v>11300</v>
      </c>
    </row>
    <row r="19" spans="1:6" ht="11.25" customHeight="1" x14ac:dyDescent="0.25">
      <c r="A19" s="4" t="s">
        <v>101</v>
      </c>
      <c r="B19" s="5">
        <v>2160</v>
      </c>
      <c r="C19" s="5">
        <v>264</v>
      </c>
      <c r="D19" s="5">
        <v>82</v>
      </c>
      <c r="E19" s="5">
        <v>89</v>
      </c>
      <c r="F19" s="5">
        <v>171</v>
      </c>
    </row>
    <row r="20" spans="1:6" ht="11.25" customHeight="1" x14ac:dyDescent="0.25">
      <c r="A20" s="7" t="s">
        <v>102</v>
      </c>
      <c r="B20" s="8">
        <v>978</v>
      </c>
      <c r="C20" s="8">
        <v>547</v>
      </c>
      <c r="D20" s="5">
        <v>4</v>
      </c>
      <c r="E20" s="8">
        <v>18</v>
      </c>
      <c r="F20" s="5">
        <v>22</v>
      </c>
    </row>
    <row r="21" spans="1:6" ht="11.25" customHeight="1" x14ac:dyDescent="0.25">
      <c r="A21" s="95" t="s">
        <v>75</v>
      </c>
      <c r="B21" s="95"/>
      <c r="C21" s="95"/>
      <c r="D21" s="95"/>
      <c r="E21" s="95"/>
      <c r="F21" s="95"/>
    </row>
    <row r="22" spans="1:6" ht="11.25" customHeight="1" x14ac:dyDescent="0.25">
      <c r="A22" s="4" t="s">
        <v>103</v>
      </c>
      <c r="B22" s="10">
        <v>217</v>
      </c>
      <c r="C22" s="10">
        <v>200</v>
      </c>
      <c r="D22" s="10">
        <v>0</v>
      </c>
      <c r="E22" s="10">
        <v>0</v>
      </c>
      <c r="F22" s="10">
        <v>0</v>
      </c>
    </row>
    <row r="23" spans="1:6" ht="11.25" customHeight="1" x14ac:dyDescent="0.25">
      <c r="A23" s="26" t="s">
        <v>84</v>
      </c>
      <c r="B23" s="48">
        <v>349</v>
      </c>
      <c r="C23" s="5">
        <v>60</v>
      </c>
      <c r="D23" s="5">
        <v>16</v>
      </c>
      <c r="E23" s="48">
        <v>0</v>
      </c>
      <c r="F23" s="5">
        <v>16</v>
      </c>
    </row>
    <row r="24" spans="1:6" ht="11.25" customHeight="1" x14ac:dyDescent="0.25">
      <c r="A24" s="4" t="s">
        <v>85</v>
      </c>
      <c r="B24" s="48">
        <v>446</v>
      </c>
      <c r="C24" s="5">
        <v>19</v>
      </c>
      <c r="D24" s="5">
        <v>101</v>
      </c>
      <c r="E24" s="59">
        <v>59</v>
      </c>
      <c r="F24" s="5">
        <v>160</v>
      </c>
    </row>
    <row r="25" spans="1:6" ht="11.25" customHeight="1" x14ac:dyDescent="0.25">
      <c r="A25" s="7" t="s">
        <v>86</v>
      </c>
      <c r="B25" s="49">
        <v>100</v>
      </c>
      <c r="C25" s="8">
        <v>32</v>
      </c>
      <c r="D25" s="8">
        <v>7</v>
      </c>
      <c r="E25" s="49">
        <v>7</v>
      </c>
      <c r="F25" s="5">
        <v>14</v>
      </c>
    </row>
    <row r="26" spans="1:6" ht="11.25" customHeight="1" x14ac:dyDescent="0.25">
      <c r="A26" s="122" t="s">
        <v>87</v>
      </c>
      <c r="B26" s="122"/>
      <c r="C26" s="122"/>
      <c r="D26" s="122"/>
      <c r="E26" s="122"/>
      <c r="F26" s="122"/>
    </row>
    <row r="27" spans="1:6" ht="11.25" customHeight="1" x14ac:dyDescent="0.25">
      <c r="B27" s="1"/>
    </row>
  </sheetData>
  <mergeCells count="10">
    <mergeCell ref="A1:F1"/>
    <mergeCell ref="A2:F2"/>
    <mergeCell ref="A26:F26"/>
    <mergeCell ref="A21:F21"/>
    <mergeCell ref="A17:F17"/>
    <mergeCell ref="A11:F11"/>
    <mergeCell ref="A5:F5"/>
    <mergeCell ref="A3:A4"/>
    <mergeCell ref="D3:F3"/>
    <mergeCell ref="B3:C3"/>
  </mergeCells>
  <printOptions horizontalCentered="1"/>
  <pageMargins left="0.5" right="0.5" top="0.5" bottom="0.75" header="0.3" footer="0.3"/>
  <pageSetup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94316-3DCF-478D-9FA9-4CFD0D6406EA}">
  <dimension ref="A1:F35"/>
  <sheetViews>
    <sheetView showGridLines="0" zoomScaleNormal="100" workbookViewId="0">
      <selection activeCell="A36" sqref="A36"/>
    </sheetView>
  </sheetViews>
  <sheetFormatPr defaultRowHeight="15" x14ac:dyDescent="0.25"/>
  <cols>
    <col min="1" max="1" width="15.5703125" style="1" customWidth="1"/>
    <col min="2" max="2" width="15.28515625" style="1" customWidth="1"/>
    <col min="3" max="3" width="14.7109375" style="1" customWidth="1"/>
    <col min="4" max="4" width="12.42578125" style="1" customWidth="1"/>
    <col min="5" max="5" width="12.5703125" style="1" customWidth="1"/>
    <col min="6" max="6" width="15" style="1" customWidth="1"/>
  </cols>
  <sheetData>
    <row r="1" spans="1:6" ht="11.25" customHeight="1" x14ac:dyDescent="0.25">
      <c r="A1" s="112" t="s">
        <v>144</v>
      </c>
      <c r="B1" s="112"/>
      <c r="C1" s="112"/>
      <c r="D1" s="112"/>
      <c r="E1" s="112"/>
      <c r="F1" s="112"/>
    </row>
    <row r="2" spans="1:6" ht="33.75" customHeight="1" x14ac:dyDescent="0.25">
      <c r="A2" s="123" t="s">
        <v>145</v>
      </c>
      <c r="B2" s="123"/>
      <c r="C2" s="123"/>
      <c r="D2" s="123"/>
      <c r="E2" s="123"/>
      <c r="F2" s="123"/>
    </row>
    <row r="3" spans="1:6" ht="11.25" customHeight="1" x14ac:dyDescent="0.25">
      <c r="A3" s="101" t="s">
        <v>104</v>
      </c>
      <c r="B3" s="95" t="s">
        <v>122</v>
      </c>
      <c r="C3" s="95"/>
      <c r="D3" s="95" t="s">
        <v>123</v>
      </c>
      <c r="E3" s="95"/>
      <c r="F3" s="95"/>
    </row>
    <row r="4" spans="1:6" ht="11.25" customHeight="1" x14ac:dyDescent="0.25">
      <c r="A4" s="102"/>
      <c r="B4" s="2" t="s">
        <v>3</v>
      </c>
      <c r="C4" s="2" t="s">
        <v>174</v>
      </c>
      <c r="D4" s="2" t="s">
        <v>4</v>
      </c>
      <c r="E4" s="2" t="s">
        <v>5</v>
      </c>
      <c r="F4" s="2" t="s">
        <v>136</v>
      </c>
    </row>
    <row r="5" spans="1:6" ht="11.25" customHeight="1" x14ac:dyDescent="0.25">
      <c r="A5" s="20" t="s">
        <v>105</v>
      </c>
      <c r="B5" s="60">
        <v>69600</v>
      </c>
      <c r="C5" s="60">
        <v>525</v>
      </c>
      <c r="D5" s="62">
        <v>0</v>
      </c>
      <c r="E5" s="60">
        <v>24200</v>
      </c>
      <c r="F5" s="60">
        <v>24200</v>
      </c>
    </row>
    <row r="6" spans="1:6" ht="11.25" customHeight="1" x14ac:dyDescent="0.25">
      <c r="A6" s="4" t="s">
        <v>106</v>
      </c>
      <c r="B6" s="60">
        <v>437</v>
      </c>
      <c r="C6" s="62">
        <v>0</v>
      </c>
      <c r="D6" s="62">
        <v>0</v>
      </c>
      <c r="E6" s="62">
        <v>0</v>
      </c>
      <c r="F6" s="62">
        <v>0</v>
      </c>
    </row>
    <row r="7" spans="1:6" ht="11.25" customHeight="1" x14ac:dyDescent="0.25">
      <c r="A7" s="4" t="s">
        <v>91</v>
      </c>
      <c r="B7" s="60">
        <v>181000</v>
      </c>
      <c r="C7" s="60">
        <v>32900</v>
      </c>
      <c r="D7" s="60">
        <v>15800</v>
      </c>
      <c r="E7" s="60">
        <v>14400</v>
      </c>
      <c r="F7" s="60">
        <v>30200</v>
      </c>
    </row>
    <row r="8" spans="1:6" ht="11.25" customHeight="1" x14ac:dyDescent="0.25">
      <c r="A8" s="4" t="s">
        <v>92</v>
      </c>
      <c r="B8" s="60">
        <v>28</v>
      </c>
      <c r="C8" s="60">
        <v>27</v>
      </c>
      <c r="D8" s="62">
        <v>0</v>
      </c>
      <c r="E8" s="62">
        <v>0</v>
      </c>
      <c r="F8" s="62">
        <v>0</v>
      </c>
    </row>
    <row r="9" spans="1:6" ht="11.25" customHeight="1" x14ac:dyDescent="0.25">
      <c r="A9" s="4" t="s">
        <v>93</v>
      </c>
      <c r="B9" s="60">
        <v>1640</v>
      </c>
      <c r="C9" s="60">
        <v>401</v>
      </c>
      <c r="D9" s="62">
        <v>0</v>
      </c>
      <c r="E9" s="60">
        <v>102</v>
      </c>
      <c r="F9" s="60">
        <v>102</v>
      </c>
    </row>
    <row r="10" spans="1:6" ht="11.25" customHeight="1" x14ac:dyDescent="0.25">
      <c r="A10" s="4" t="s">
        <v>125</v>
      </c>
      <c r="B10" s="60">
        <v>1560</v>
      </c>
      <c r="C10" s="62">
        <v>0</v>
      </c>
      <c r="D10" s="62">
        <v>0</v>
      </c>
      <c r="E10" s="60">
        <v>201</v>
      </c>
      <c r="F10" s="60">
        <v>201</v>
      </c>
    </row>
    <row r="11" spans="1:6" ht="11.25" customHeight="1" x14ac:dyDescent="0.25">
      <c r="A11" s="4" t="s">
        <v>107</v>
      </c>
      <c r="B11" s="60">
        <v>2350</v>
      </c>
      <c r="C11" s="60">
        <v>750</v>
      </c>
      <c r="D11" s="60">
        <v>275</v>
      </c>
      <c r="E11" s="60">
        <v>25</v>
      </c>
      <c r="F11" s="60">
        <v>300</v>
      </c>
    </row>
    <row r="12" spans="1:6" ht="11.25" customHeight="1" x14ac:dyDescent="0.25">
      <c r="A12" s="4" t="s">
        <v>126</v>
      </c>
      <c r="B12" s="83" t="s">
        <v>176</v>
      </c>
      <c r="C12" s="62">
        <v>0</v>
      </c>
      <c r="D12" s="62">
        <v>0</v>
      </c>
      <c r="E12" s="62">
        <v>0</v>
      </c>
      <c r="F12" s="62">
        <v>0</v>
      </c>
    </row>
    <row r="13" spans="1:6" ht="11.25" customHeight="1" x14ac:dyDescent="0.25">
      <c r="A13" s="4" t="s">
        <v>94</v>
      </c>
      <c r="B13" s="60">
        <v>138</v>
      </c>
      <c r="C13" s="62">
        <v>0</v>
      </c>
      <c r="D13" s="60">
        <v>76</v>
      </c>
      <c r="E13" s="62">
        <v>0</v>
      </c>
      <c r="F13" s="60">
        <v>76</v>
      </c>
    </row>
    <row r="14" spans="1:6" ht="11.25" customHeight="1" x14ac:dyDescent="0.25">
      <c r="A14" s="4" t="s">
        <v>108</v>
      </c>
      <c r="B14" s="60">
        <v>9830</v>
      </c>
      <c r="C14" s="60">
        <v>1510</v>
      </c>
      <c r="D14" s="62">
        <v>0</v>
      </c>
      <c r="E14" s="62">
        <v>0</v>
      </c>
      <c r="F14" s="62">
        <v>0</v>
      </c>
    </row>
    <row r="15" spans="1:6" ht="11.25" customHeight="1" x14ac:dyDescent="0.25">
      <c r="A15" s="4" t="s">
        <v>127</v>
      </c>
      <c r="B15" s="60">
        <v>3</v>
      </c>
      <c r="C15" s="62">
        <v>0</v>
      </c>
      <c r="D15" s="60">
        <v>3</v>
      </c>
      <c r="E15" s="62">
        <v>0</v>
      </c>
      <c r="F15" s="60">
        <v>3</v>
      </c>
    </row>
    <row r="16" spans="1:6" ht="11.25" customHeight="1" x14ac:dyDescent="0.25">
      <c r="A16" s="4" t="s">
        <v>95</v>
      </c>
      <c r="B16" s="60">
        <v>550</v>
      </c>
      <c r="C16" s="60">
        <v>508</v>
      </c>
      <c r="D16" s="83" t="s">
        <v>176</v>
      </c>
      <c r="E16" s="62">
        <v>0</v>
      </c>
      <c r="F16" s="83" t="s">
        <v>176</v>
      </c>
    </row>
    <row r="17" spans="1:6" ht="11.25" customHeight="1" x14ac:dyDescent="0.25">
      <c r="A17" s="4" t="s">
        <v>109</v>
      </c>
      <c r="B17" s="60">
        <v>11000</v>
      </c>
      <c r="C17" s="60">
        <v>6000</v>
      </c>
      <c r="D17" s="62">
        <v>0</v>
      </c>
      <c r="E17" s="62">
        <v>0</v>
      </c>
      <c r="F17" s="62">
        <v>0</v>
      </c>
    </row>
    <row r="18" spans="1:6" ht="11.25" customHeight="1" x14ac:dyDescent="0.25">
      <c r="A18" s="4" t="s">
        <v>141</v>
      </c>
      <c r="B18" s="60">
        <v>63200</v>
      </c>
      <c r="C18" s="60">
        <v>13100</v>
      </c>
      <c r="D18" s="60">
        <v>1010</v>
      </c>
      <c r="E18" s="60">
        <v>27500</v>
      </c>
      <c r="F18" s="60">
        <v>28500</v>
      </c>
    </row>
    <row r="19" spans="1:6" ht="11.25" customHeight="1" x14ac:dyDescent="0.25">
      <c r="A19" s="4" t="s">
        <v>97</v>
      </c>
      <c r="B19" s="60">
        <v>144000</v>
      </c>
      <c r="C19" s="60">
        <v>17500</v>
      </c>
      <c r="D19" s="60">
        <v>13800</v>
      </c>
      <c r="E19" s="60">
        <v>11600</v>
      </c>
      <c r="F19" s="60">
        <v>25400</v>
      </c>
    </row>
    <row r="20" spans="1:6" ht="11.25" customHeight="1" x14ac:dyDescent="0.25">
      <c r="A20" s="4" t="s">
        <v>128</v>
      </c>
      <c r="B20" s="83" t="s">
        <v>176</v>
      </c>
      <c r="C20" s="62">
        <v>0</v>
      </c>
      <c r="D20" s="62">
        <v>0</v>
      </c>
      <c r="E20" s="62">
        <v>0</v>
      </c>
      <c r="F20" s="62">
        <v>0</v>
      </c>
    </row>
    <row r="21" spans="1:6" ht="11.25" customHeight="1" x14ac:dyDescent="0.25">
      <c r="A21" s="4" t="s">
        <v>110</v>
      </c>
      <c r="B21" s="60">
        <v>3040</v>
      </c>
      <c r="C21" s="60">
        <v>493</v>
      </c>
      <c r="D21" s="62">
        <v>0</v>
      </c>
      <c r="E21" s="62">
        <v>0</v>
      </c>
      <c r="F21" s="62">
        <v>0</v>
      </c>
    </row>
    <row r="22" spans="1:6" ht="11.25" customHeight="1" x14ac:dyDescent="0.25">
      <c r="A22" s="4" t="s">
        <v>129</v>
      </c>
      <c r="B22" s="60">
        <v>99</v>
      </c>
      <c r="C22" s="62">
        <v>0</v>
      </c>
      <c r="D22" s="62">
        <v>0</v>
      </c>
      <c r="E22" s="62">
        <v>0</v>
      </c>
      <c r="F22" s="62">
        <v>0</v>
      </c>
    </row>
    <row r="23" spans="1:6" ht="11.25" customHeight="1" x14ac:dyDescent="0.25">
      <c r="A23" s="4" t="s">
        <v>111</v>
      </c>
      <c r="B23" s="60">
        <v>322</v>
      </c>
      <c r="C23" s="60">
        <v>25</v>
      </c>
      <c r="D23" s="62">
        <v>0</v>
      </c>
      <c r="E23" s="62">
        <v>0</v>
      </c>
      <c r="F23" s="62">
        <v>0</v>
      </c>
    </row>
    <row r="24" spans="1:6" ht="11.25" customHeight="1" x14ac:dyDescent="0.25">
      <c r="A24" s="4" t="s">
        <v>130</v>
      </c>
      <c r="B24" s="60">
        <v>16</v>
      </c>
      <c r="C24" s="62">
        <v>0</v>
      </c>
      <c r="D24" s="62">
        <v>0</v>
      </c>
      <c r="E24" s="60">
        <v>40</v>
      </c>
      <c r="F24" s="60">
        <v>40</v>
      </c>
    </row>
    <row r="25" spans="1:6" ht="11.25" customHeight="1" x14ac:dyDescent="0.25">
      <c r="A25" s="4" t="s">
        <v>112</v>
      </c>
      <c r="B25" s="60">
        <v>3530</v>
      </c>
      <c r="C25" s="62">
        <v>0</v>
      </c>
      <c r="D25" s="62">
        <v>0</v>
      </c>
      <c r="E25" s="62">
        <v>0</v>
      </c>
      <c r="F25" s="62">
        <v>0</v>
      </c>
    </row>
    <row r="26" spans="1:6" ht="11.25" customHeight="1" x14ac:dyDescent="0.25">
      <c r="A26" s="4" t="s">
        <v>114</v>
      </c>
      <c r="B26" s="60">
        <v>20</v>
      </c>
      <c r="C26" s="60">
        <v>20</v>
      </c>
      <c r="D26" s="62">
        <v>0</v>
      </c>
      <c r="E26" s="62">
        <v>0</v>
      </c>
      <c r="F26" s="62">
        <v>0</v>
      </c>
    </row>
    <row r="27" spans="1:6" ht="11.25" customHeight="1" x14ac:dyDescent="0.25">
      <c r="A27" s="4" t="s">
        <v>115</v>
      </c>
      <c r="B27" s="60">
        <v>12</v>
      </c>
      <c r="C27" s="62">
        <v>0</v>
      </c>
      <c r="D27" s="62">
        <v>0</v>
      </c>
      <c r="E27" s="62">
        <v>0</v>
      </c>
      <c r="F27" s="62">
        <v>0</v>
      </c>
    </row>
    <row r="28" spans="1:6" ht="11.25" customHeight="1" x14ac:dyDescent="0.25">
      <c r="A28" s="4" t="s">
        <v>116</v>
      </c>
      <c r="B28" s="60">
        <v>17800</v>
      </c>
      <c r="C28" s="60">
        <v>1380</v>
      </c>
      <c r="D28" s="60">
        <v>618</v>
      </c>
      <c r="E28" s="60">
        <v>1590</v>
      </c>
      <c r="F28" s="60">
        <v>2210</v>
      </c>
    </row>
    <row r="29" spans="1:6" ht="11.25" customHeight="1" x14ac:dyDescent="0.25">
      <c r="A29" s="4" t="s">
        <v>117</v>
      </c>
      <c r="B29" s="60">
        <v>175</v>
      </c>
      <c r="C29" s="60">
        <v>175</v>
      </c>
      <c r="D29" s="62">
        <v>0</v>
      </c>
      <c r="E29" s="62">
        <v>0</v>
      </c>
      <c r="F29" s="62">
        <v>0</v>
      </c>
    </row>
    <row r="30" spans="1:6" ht="11.25" customHeight="1" x14ac:dyDescent="0.25">
      <c r="A30" s="22" t="s">
        <v>53</v>
      </c>
      <c r="B30" s="53">
        <v>510000</v>
      </c>
      <c r="C30" s="53">
        <v>75400</v>
      </c>
      <c r="D30" s="53">
        <v>31600</v>
      </c>
      <c r="E30" s="53">
        <v>79700</v>
      </c>
      <c r="F30" s="53">
        <v>111000</v>
      </c>
    </row>
    <row r="31" spans="1:6" ht="11.25" customHeight="1" x14ac:dyDescent="0.25">
      <c r="A31" s="96" t="s">
        <v>20</v>
      </c>
      <c r="B31" s="96"/>
      <c r="C31" s="96"/>
      <c r="D31" s="96"/>
      <c r="E31" s="96"/>
      <c r="F31" s="96"/>
    </row>
    <row r="32" spans="1:6" ht="11.25" customHeight="1" x14ac:dyDescent="0.25">
      <c r="B32" s="12"/>
      <c r="C32" s="12"/>
      <c r="D32" s="12"/>
      <c r="E32" s="12"/>
      <c r="F32" s="12"/>
    </row>
    <row r="33" spans="3:3" x14ac:dyDescent="0.25">
      <c r="C33" s="54"/>
    </row>
    <row r="35" spans="3:3" x14ac:dyDescent="0.25">
      <c r="C35" s="54"/>
    </row>
  </sheetData>
  <mergeCells count="6">
    <mergeCell ref="A31:F31"/>
    <mergeCell ref="A3:A4"/>
    <mergeCell ref="D3:F3"/>
    <mergeCell ref="A1:F1"/>
    <mergeCell ref="A2:F2"/>
    <mergeCell ref="B3:C3"/>
  </mergeCells>
  <printOptions horizontalCentered="1"/>
  <pageMargins left="0.5" right="0.5" top="0.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6F507-5F5D-4F0C-AA1E-E667A35461FA}">
  <dimension ref="A1:E30"/>
  <sheetViews>
    <sheetView showGridLines="0" zoomScaleNormal="100" workbookViewId="0">
      <selection activeCell="F34" sqref="F34"/>
    </sheetView>
  </sheetViews>
  <sheetFormatPr defaultRowHeight="15" x14ac:dyDescent="0.25"/>
  <cols>
    <col min="1" max="1" width="27.140625" style="14" customWidth="1"/>
    <col min="2" max="4" width="8.7109375" style="14" customWidth="1"/>
    <col min="5" max="5" width="9" style="14" bestFit="1" customWidth="1"/>
  </cols>
  <sheetData>
    <row r="1" spans="1:5" ht="11.25" customHeight="1" x14ac:dyDescent="0.25">
      <c r="A1" s="98" t="s">
        <v>118</v>
      </c>
      <c r="B1" s="113"/>
      <c r="C1" s="113"/>
      <c r="D1" s="113"/>
    </row>
    <row r="2" spans="1:5" ht="11.25" customHeight="1" x14ac:dyDescent="0.25">
      <c r="A2" s="104" t="s">
        <v>119</v>
      </c>
      <c r="B2" s="99"/>
      <c r="C2" s="99"/>
      <c r="D2" s="99"/>
    </row>
    <row r="3" spans="1:5" ht="11.25" customHeight="1" x14ac:dyDescent="0.25">
      <c r="A3" s="15" t="s">
        <v>23</v>
      </c>
      <c r="B3" s="16" t="s">
        <v>120</v>
      </c>
      <c r="C3" s="56" t="s">
        <v>121</v>
      </c>
      <c r="D3" s="56" t="s">
        <v>53</v>
      </c>
    </row>
    <row r="4" spans="1:5" ht="11.25" customHeight="1" x14ac:dyDescent="0.25">
      <c r="A4" s="126" t="s">
        <v>2</v>
      </c>
      <c r="B4" s="126"/>
      <c r="C4" s="126"/>
      <c r="D4" s="126"/>
      <c r="E4" s="51"/>
    </row>
    <row r="5" spans="1:5" ht="11.25" customHeight="1" x14ac:dyDescent="0.25">
      <c r="A5" s="13" t="s">
        <v>5</v>
      </c>
      <c r="B5" s="5">
        <v>210675</v>
      </c>
      <c r="C5" s="5">
        <v>1975</v>
      </c>
      <c r="D5" s="5">
        <v>212650</v>
      </c>
      <c r="E5" s="51"/>
    </row>
    <row r="6" spans="1:5" ht="11.25" customHeight="1" x14ac:dyDescent="0.25">
      <c r="A6" s="13" t="s">
        <v>28</v>
      </c>
      <c r="B6" s="5">
        <v>229950</v>
      </c>
      <c r="C6" s="5">
        <v>1975</v>
      </c>
      <c r="D6" s="5">
        <v>231925</v>
      </c>
      <c r="E6" s="51"/>
    </row>
    <row r="7" spans="1:5" ht="11.25" customHeight="1" x14ac:dyDescent="0.25">
      <c r="A7" s="13" t="s">
        <v>29</v>
      </c>
      <c r="B7" s="5">
        <v>262750</v>
      </c>
      <c r="C7" s="5">
        <v>1475</v>
      </c>
      <c r="D7" s="5">
        <v>264225</v>
      </c>
      <c r="E7" s="51"/>
    </row>
    <row r="8" spans="1:5" ht="11.25" customHeight="1" x14ac:dyDescent="0.25">
      <c r="A8" s="13" t="s">
        <v>30</v>
      </c>
      <c r="B8" s="5">
        <v>282825</v>
      </c>
      <c r="C8" s="5">
        <v>1325</v>
      </c>
      <c r="D8" s="5">
        <v>284150</v>
      </c>
      <c r="E8" s="51"/>
    </row>
    <row r="9" spans="1:5" ht="11.25" customHeight="1" x14ac:dyDescent="0.25">
      <c r="A9" s="13" t="s">
        <v>31</v>
      </c>
      <c r="B9" s="5">
        <v>268750</v>
      </c>
      <c r="C9" s="5">
        <v>1325</v>
      </c>
      <c r="D9" s="5">
        <v>270075</v>
      </c>
      <c r="E9" s="51"/>
    </row>
    <row r="10" spans="1:5" ht="11.25" customHeight="1" x14ac:dyDescent="0.25">
      <c r="A10" s="13" t="s">
        <v>32</v>
      </c>
      <c r="B10" s="5">
        <v>274000</v>
      </c>
      <c r="C10" s="5">
        <v>1325</v>
      </c>
      <c r="D10" s="5">
        <v>275325</v>
      </c>
      <c r="E10" s="51"/>
    </row>
    <row r="11" spans="1:5" ht="11.25" customHeight="1" x14ac:dyDescent="0.25">
      <c r="A11" s="13" t="s">
        <v>33</v>
      </c>
      <c r="B11" s="5">
        <v>258225</v>
      </c>
      <c r="C11" s="5">
        <v>1325</v>
      </c>
      <c r="D11" s="5">
        <v>259550</v>
      </c>
      <c r="E11" s="51"/>
    </row>
    <row r="12" spans="1:5" ht="11.25" customHeight="1" x14ac:dyDescent="0.25">
      <c r="A12" s="13" t="s">
        <v>34</v>
      </c>
      <c r="B12" s="5">
        <v>226875</v>
      </c>
      <c r="C12" s="5">
        <v>1325</v>
      </c>
      <c r="D12" s="5">
        <v>228200</v>
      </c>
      <c r="E12" s="51"/>
    </row>
    <row r="13" spans="1:5" ht="11.25" customHeight="1" x14ac:dyDescent="0.25">
      <c r="A13" s="13" t="s">
        <v>35</v>
      </c>
      <c r="B13" s="5">
        <v>215550</v>
      </c>
      <c r="C13" s="5">
        <v>1250</v>
      </c>
      <c r="D13" s="5">
        <v>216800</v>
      </c>
      <c r="E13" s="51"/>
    </row>
    <row r="14" spans="1:5" ht="11.25" customHeight="1" x14ac:dyDescent="0.25">
      <c r="A14" s="13" t="s">
        <v>36</v>
      </c>
      <c r="B14" s="5">
        <v>259675</v>
      </c>
      <c r="C14" s="5">
        <v>1200</v>
      </c>
      <c r="D14" s="5">
        <v>260875</v>
      </c>
      <c r="E14" s="51"/>
    </row>
    <row r="15" spans="1:5" ht="11.25" customHeight="1" x14ac:dyDescent="0.25">
      <c r="A15" s="55" t="s">
        <v>37</v>
      </c>
      <c r="B15" s="8">
        <v>238150</v>
      </c>
      <c r="C15" s="8">
        <v>1175</v>
      </c>
      <c r="D15" s="8">
        <v>239325</v>
      </c>
      <c r="E15" s="51"/>
    </row>
    <row r="16" spans="1:5" ht="11.25" customHeight="1" x14ac:dyDescent="0.25">
      <c r="A16" s="126" t="s">
        <v>123</v>
      </c>
      <c r="B16" s="126"/>
      <c r="C16" s="126"/>
      <c r="D16" s="126"/>
    </row>
    <row r="17" spans="1:4" ht="11.25" customHeight="1" x14ac:dyDescent="0.25">
      <c r="A17" s="57" t="s">
        <v>4</v>
      </c>
      <c r="B17" s="6">
        <v>203525</v>
      </c>
      <c r="C17" s="6">
        <v>550</v>
      </c>
      <c r="D17" s="6">
        <v>204075</v>
      </c>
    </row>
    <row r="18" spans="1:4" ht="11.25" customHeight="1" x14ac:dyDescent="0.25">
      <c r="A18" s="55" t="s">
        <v>5</v>
      </c>
      <c r="B18" s="8">
        <f>285350</f>
        <v>285350</v>
      </c>
      <c r="C18" s="8">
        <f>750</f>
        <v>750</v>
      </c>
      <c r="D18" s="8">
        <f>286100</f>
        <v>286100</v>
      </c>
    </row>
    <row r="19" spans="1:4" ht="11.25" customHeight="1" x14ac:dyDescent="0.25">
      <c r="D19" s="51"/>
    </row>
    <row r="22" spans="1:4" x14ac:dyDescent="0.25">
      <c r="B22" s="58"/>
      <c r="C22" s="58"/>
      <c r="D22" s="58"/>
    </row>
    <row r="29" spans="1:4" x14ac:dyDescent="0.25">
      <c r="B29" s="58"/>
      <c r="C29" s="58"/>
      <c r="D29" s="58"/>
    </row>
    <row r="30" spans="1:4" x14ac:dyDescent="0.25">
      <c r="B30" s="58"/>
      <c r="C30" s="58"/>
      <c r="D30" s="58"/>
    </row>
  </sheetData>
  <mergeCells count="4">
    <mergeCell ref="A1:D1"/>
    <mergeCell ref="A2:D2"/>
    <mergeCell ref="A4:D4"/>
    <mergeCell ref="A16:D16"/>
  </mergeCells>
  <printOptions horizontalCentered="1"/>
  <pageMargins left="0.5" right="0.5" top="0.5" bottom="0.75" header="0.3" footer="0.3"/>
  <pageSetup orientation="portrait" horizontalDpi="0" verticalDpi="0" r:id="rId1"/>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Front Matter</vt:lpstr>
      <vt:lpstr>T1</vt:lpstr>
      <vt:lpstr>T2</vt:lpstr>
      <vt:lpstr>T3</vt:lpstr>
      <vt:lpstr>T4</vt:lpstr>
      <vt:lpstr>T5</vt:lpstr>
      <vt:lpstr>T6</vt:lpstr>
      <vt:lpstr>T7</vt:lpstr>
      <vt:lpstr>T8</vt:lpstr>
      <vt:lpstr>T9</vt:lpstr>
      <vt:lpstr>T10</vt:lpstr>
      <vt:lpstr>T11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Lead in February 2026</dc:title>
  <dc:subject/>
  <dc:creator/>
  <cp:keywords>Lead in February 2026</cp:keywords>
  <cp:lastModifiedBy/>
  <dcterms:created xsi:type="dcterms:W3CDTF">2026-10-13T15:20:51Z</dcterms:created>
  <dcterms:modified xsi:type="dcterms:W3CDTF">2026-10-13T15:21:08Z</dcterms:modified>
</cp:coreProperties>
</file>